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innane_s\Desktop\"/>
    </mc:Choice>
  </mc:AlternateContent>
  <xr:revisionPtr revIDLastSave="0" documentId="8_{6FCCC6F2-160B-460A-B71B-3053B88B07B6}" xr6:coauthVersionLast="47" xr6:coauthVersionMax="47" xr10:uidLastSave="{00000000-0000-0000-0000-000000000000}"/>
  <bookViews>
    <workbookView xWindow="-110" yWindow="-110" windowWidth="19420" windowHeight="10420" activeTab="1" xr2:uid="{A5E71B28-A6D5-48D7-825E-ED9B676399F4}"/>
  </bookViews>
  <sheets>
    <sheet name="Worked example 1" sheetId="5" r:id="rId1"/>
    <sheet name="Worked example 2" sheetId="6" r:id="rId2"/>
    <sheet name="ROI CPI"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E11" i="5"/>
  <c r="C21" i="6"/>
  <c r="E16" i="5"/>
  <c r="F16" i="5" s="1"/>
  <c r="E15" i="5"/>
  <c r="F15" i="5" s="1"/>
  <c r="E14" i="5"/>
  <c r="F14" i="5" s="1"/>
  <c r="E17" i="5"/>
  <c r="F17" i="5" s="1"/>
  <c r="E18" i="5"/>
  <c r="F18" i="5" s="1"/>
  <c r="E19" i="5"/>
  <c r="E20" i="5"/>
  <c r="M34" i="5"/>
  <c r="E13" i="5"/>
  <c r="F13" i="5" s="1"/>
  <c r="E12" i="5"/>
  <c r="F12" i="5" s="1"/>
  <c r="F19" i="5"/>
  <c r="F20" i="5"/>
  <c r="G11" i="5"/>
  <c r="D20" i="5"/>
  <c r="J7" i="5"/>
  <c r="D19" i="5" l="1"/>
  <c r="D18" i="5"/>
  <c r="D17" i="5"/>
  <c r="D16" i="5"/>
  <c r="D15" i="5"/>
  <c r="D14" i="5"/>
  <c r="D13" i="5"/>
  <c r="D12" i="5"/>
  <c r="D11" i="5"/>
  <c r="G12" i="5"/>
  <c r="F7" i="6"/>
  <c r="C7" i="6"/>
  <c r="G7" i="5"/>
  <c r="D7" i="5"/>
  <c r="E7" i="5"/>
  <c r="F11" i="5" l="1"/>
  <c r="G13" i="5"/>
  <c r="E7" i="6"/>
  <c r="G7" i="6" s="1"/>
  <c r="H7" i="6" s="1"/>
  <c r="I7" i="6" s="1"/>
  <c r="F7" i="5"/>
  <c r="H7" i="5" s="1"/>
  <c r="I7" i="5" s="1"/>
  <c r="H12" i="5" l="1"/>
  <c r="I12" i="5" s="1"/>
  <c r="J12" i="5" s="1"/>
  <c r="H11" i="5"/>
  <c r="I11" i="5" s="1"/>
  <c r="J11" i="5" s="1"/>
  <c r="G14" i="5"/>
  <c r="H13" i="5"/>
  <c r="I13" i="5" s="1"/>
  <c r="J13" i="5" s="1"/>
  <c r="G15" i="5" l="1"/>
  <c r="H14" i="5"/>
  <c r="I14" i="5" s="1"/>
  <c r="J14" i="5" s="1"/>
  <c r="G16" i="5" l="1"/>
  <c r="H15" i="5"/>
  <c r="I15" i="5" s="1"/>
  <c r="J15" i="5" s="1"/>
  <c r="G17" i="5" l="1"/>
  <c r="H16" i="5"/>
  <c r="I16" i="5" s="1"/>
  <c r="J16" i="5" s="1"/>
  <c r="G18" i="5" l="1"/>
  <c r="H17" i="5"/>
  <c r="I17" i="5" s="1"/>
  <c r="J17" i="5" s="1"/>
  <c r="G19" i="5" l="1"/>
  <c r="G20" i="5" s="1"/>
  <c r="H20" i="5" s="1"/>
  <c r="I20" i="5" s="1"/>
  <c r="J20" i="5" s="1"/>
  <c r="H18" i="5"/>
  <c r="I18" i="5" s="1"/>
  <c r="J18" i="5" s="1"/>
  <c r="H19" i="5" l="1"/>
  <c r="I19" i="5" s="1"/>
  <c r="J19" i="5" s="1"/>
</calcChain>
</file>

<file path=xl/sharedStrings.xml><?xml version="1.0" encoding="utf-8"?>
<sst xmlns="http://schemas.openxmlformats.org/spreadsheetml/2006/main" count="429" uniqueCount="134">
  <si>
    <t>€/MWh</t>
  </si>
  <si>
    <t>CINF</t>
  </si>
  <si>
    <t>INFMOD</t>
  </si>
  <si>
    <t>Statistic Label</t>
  </si>
  <si>
    <t>Month</t>
  </si>
  <si>
    <t>Commodity Group</t>
  </si>
  <si>
    <t>UNIT</t>
  </si>
  <si>
    <t>VALUE</t>
  </si>
  <si>
    <t>Consumer Price Index (Base Dec 2016=100)</t>
  </si>
  <si>
    <t>2016 January</t>
  </si>
  <si>
    <t>All items</t>
  </si>
  <si>
    <t>Base Dec 2016=100</t>
  </si>
  <si>
    <t>2016 February</t>
  </si>
  <si>
    <t>2016 March</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</si>
  <si>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</si>
  <si>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</si>
  <si>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</si>
  <si>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</si>
  <si>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</si>
  <si>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</si>
  <si>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</si>
  <si>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</si>
  <si>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</si>
  <si>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</si>
  <si>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</si>
  <si>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</si>
  <si>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</si>
  <si>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</si>
  <si>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</si>
  <si>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</si>
  <si>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</si>
  <si>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</si>
  <si>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</si>
  <si>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</si>
  <si>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</si>
  <si>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</si>
  <si>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</si>
  <si>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</si>
  <si>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</si>
  <si>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</si>
  <si>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</si>
  <si>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</si>
  <si>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</si>
  <si>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</si>
  <si>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</si>
  <si>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</si>
  <si>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</si>
  <si>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</si>
  <si>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</si>
  <si>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</si>
  <si>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</si>
  <si>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</si>
  <si>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</si>
  <si>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</si>
  <si>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</si>
  <si>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</si>
  <si>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</si>
  <si>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</si>
  <si>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</si>
  <si>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</si>
  <si>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</si>
  <si>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</si>
  <si>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</si>
  <si>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</si>
  <si>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</si>
  <si>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</si>
  <si>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</si>
  <si>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</si>
  <si>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</si>
  <si>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</si>
  <si>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</si>
  <si>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</si>
  <si>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</si>
  <si>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</si>
  <si>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2021 April</t>
  </si>
  <si>
    <t>2021 May</t>
  </si>
  <si>
    <t>2021 June</t>
  </si>
  <si>
    <t>2021 July</t>
  </si>
  <si>
    <t>2021 August</t>
  </si>
  <si>
    <t>2021 September</t>
  </si>
  <si>
    <t>2021 October</t>
  </si>
  <si>
    <t>2021 November</t>
  </si>
  <si>
    <t>2021 December</t>
  </si>
  <si>
    <t>2022 January</t>
  </si>
  <si>
    <t>2022 February</t>
  </si>
  <si>
    <t>2022 March</t>
  </si>
  <si>
    <t>2022 April</t>
  </si>
  <si>
    <t>2022 May</t>
  </si>
  <si>
    <t>2022 June</t>
  </si>
  <si>
    <t>2022 July</t>
  </si>
  <si>
    <t>2022 August</t>
  </si>
  <si>
    <t>2022 September</t>
  </si>
  <si>
    <t>2022 October</t>
  </si>
  <si>
    <t>2022 November</t>
  </si>
  <si>
    <t>2022 December</t>
  </si>
  <si>
    <t>2023 January</t>
  </si>
  <si>
    <t>2023 February</t>
  </si>
  <si>
    <t>2023 March</t>
  </si>
  <si>
    <t>2023 April</t>
  </si>
  <si>
    <t>2023 May</t>
  </si>
  <si>
    <t>2023 June</t>
  </si>
  <si>
    <t>2023 July</t>
  </si>
  <si>
    <t>CPIadjusted</t>
  </si>
  <si>
    <t>CPP</t>
  </si>
  <si>
    <t>CPP (Indexed for Inflation) €/MWh</t>
  </si>
  <si>
    <t>CPI at Date of Capacity Award</t>
  </si>
  <si>
    <t>Years of Adjustment to June 2022</t>
  </si>
  <si>
    <t>Date of Capacity Award</t>
  </si>
  <si>
    <t>CPIx</t>
  </si>
  <si>
    <t>Auction</t>
  </si>
  <si>
    <t>T-4 2023/24</t>
  </si>
  <si>
    <t>CY Payment</t>
  </si>
  <si>
    <t>CY 23/24</t>
  </si>
  <si>
    <t>T-4 2022/23</t>
  </si>
  <si>
    <t>CY 22/23</t>
  </si>
  <si>
    <t>Rest of Contract</t>
  </si>
  <si>
    <t>CY Payment Year</t>
  </si>
  <si>
    <t>22/23</t>
  </si>
  <si>
    <t>23/24</t>
  </si>
  <si>
    <t>24/25</t>
  </si>
  <si>
    <t>25/26</t>
  </si>
  <si>
    <t>26/27</t>
  </si>
  <si>
    <t>27/28</t>
  </si>
  <si>
    <t>28/29</t>
  </si>
  <si>
    <t>29/30</t>
  </si>
  <si>
    <t>30/31</t>
  </si>
  <si>
    <t>31/32</t>
  </si>
  <si>
    <t>Years of Adjustment to June Prior to CY</t>
  </si>
  <si>
    <t>Existing Capacity</t>
  </si>
  <si>
    <t>New Capacity</t>
  </si>
  <si>
    <t>Price Cap set</t>
  </si>
  <si>
    <t>Price Cap Inflated to</t>
  </si>
  <si>
    <t>Total Years of Adjustment</t>
  </si>
  <si>
    <t>Years of Adjustment to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</si>
</sst>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rgb="FFFF000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17" fontId="0" fillId="0" borderId="0" xfId="0" applyNumberFormat="1"/>
    <xf numFmtId="10" fontId="0" fillId="0" borderId="0" xfId="2" applyNumberFormat="1" applyFont="1"/>
    <xf numFmtId="43" fontId="0" fillId="0" borderId="0" xfId="1" applyFont="1"/>
    <xf numFmtId="164" fontId="0" fillId="0" borderId="0" xfId="1" applyNumberFormat="1" applyFont="1"/>
    <xf numFmtId="0" fontId="2" fillId="0" borderId="0" xfId="0" applyFont="1"/>
    <xf numFmtId="43" fontId="0" fillId="0" borderId="0" xfId="0" applyNumberFormat="1"/>
    <xf numFmtId="2" fontId="0" fillId="0" borderId="0" xfId="0" applyNumberFormat="1"/>
    <xf numFmtId="164" fontId="1" fillId="0" borderId="0" xfId="1" applyNumberFormat="1" applyFont="1" applyFill="1"/>
    <xf numFmtId="165" fontId="0" fillId="0" borderId="0" xfId="2" applyNumberFormat="1" applyFont="1"/>
    <xf numFmtId="0" fontId="3" fillId="0" borderId="0" xfId="0" applyFont="1" applyAlignment="1">
      <alignment wrapText="1"/>
    </xf>
    <xf numFmtId="0" fontId="3" fillId="0" borderId="0" xfId="0" applyFont="1" applyAlignment="1">
      <alignment horizontal="right" wrapText="1"/>
    </xf>
    <xf numFmtId="0" fontId="3" fillId="0" borderId="0" xfId="0" applyFont="1" applyAlignment="1">
      <alignment horizontal="center" wrapText="1"/>
    </xf>
    <xf numFmtId="2" fontId="4" fillId="0" borderId="0" xfId="0" applyNumberFormat="1" applyFont="1"/>
    <xf numFmtId="165" fontId="4" fillId="0" borderId="0" xfId="2" applyNumberFormat="1" applyFont="1"/>
    <xf numFmtId="43" fontId="4" fillId="0" borderId="0" xfId="1" applyFont="1"/>
    <xf numFmtId="164" fontId="4" fillId="0" borderId="0" xfId="1" applyNumberFormat="1" applyFont="1" applyFill="1"/>
    <xf numFmtId="0" fontId="0" fillId="0" borderId="0" xfId="0" applyAlignment="1">
      <alignment horizontal="right"/>
    </xf>
    <xf numFmtId="0" fontId="2"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572485</xdr:colOff>
      <xdr:row>3</xdr:row>
      <xdr:rowOff>73900</xdr:rowOff>
    </xdr:from>
    <xdr:to>
      <xdr:col>17</xdr:col>
      <xdr:colOff>558363</xdr:colOff>
      <xdr:row>27</xdr:row>
      <xdr:rowOff>89648</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D44F424-DFE6-4A60-8774-C47E6976FD27}"/>
                </a:ext>
              </a:extLst>
            </xdr:cNvPr>
            <xdr:cNvSpPr txBox="1"/>
          </xdr:nvSpPr>
          <xdr:spPr>
            <a:xfrm>
              <a:off x="10041456" y="264400"/>
              <a:ext cx="3616583" cy="458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GB" sz="1100" i="1">
                            <a:solidFill>
                              <a:schemeClr val="dk1"/>
                            </a:solidFill>
                            <a:effectLst/>
                            <a:latin typeface="Cambria Math" panose="02040503050406030204" pitchFamily="18" charset="0"/>
                            <a:ea typeface="+mn-ea"/>
                            <a:cs typeface="+mn-cs"/>
                          </a:rPr>
                        </m:ctrlPr>
                      </m:sSubPr>
                      <m:e>
                        <m:r>
                          <a:rPr lang="en-IE" sz="1100" i="1">
                            <a:solidFill>
                              <a:schemeClr val="dk1"/>
                            </a:solidFill>
                            <a:effectLst/>
                            <a:latin typeface="Cambria Math" panose="02040503050406030204" pitchFamily="18" charset="0"/>
                            <a:ea typeface="+mn-ea"/>
                            <a:cs typeface="+mn-cs"/>
                          </a:rPr>
                          <m:t>𝐼𝑁𝐹𝑀𝑂𝐷</m:t>
                        </m:r>
                      </m:e>
                      <m:sub>
                        <m:r>
                          <a:rPr lang="en-IE" sz="1100" i="1">
                            <a:solidFill>
                              <a:schemeClr val="dk1"/>
                            </a:solidFill>
                            <a:effectLst/>
                            <a:latin typeface="Cambria Math" panose="02040503050406030204" pitchFamily="18" charset="0"/>
                            <a:ea typeface="+mn-ea"/>
                            <a:cs typeface="+mn-cs"/>
                          </a:rPr>
                          <m:t>𝑢𝑦</m:t>
                        </m:r>
                      </m:sub>
                    </m:sSub>
                    <m:r>
                      <a:rPr lang="en-GB" sz="1100" i="1">
                        <a:solidFill>
                          <a:schemeClr val="dk1"/>
                        </a:solidFill>
                        <a:effectLst/>
                        <a:latin typeface="Cambria Math" panose="02040503050406030204" pitchFamily="18" charset="0"/>
                        <a:ea typeface="+mn-ea"/>
                        <a:cs typeface="+mn-cs"/>
                      </a:rPr>
                      <m:t>=</m:t>
                    </m:r>
                    <m:r>
                      <a:rPr lang="en-IE" sz="1100" i="1">
                        <a:solidFill>
                          <a:schemeClr val="dk1"/>
                        </a:solidFill>
                        <a:effectLst/>
                        <a:latin typeface="Cambria Math" panose="02040503050406030204" pitchFamily="18" charset="0"/>
                        <a:ea typeface="+mn-ea"/>
                        <a:cs typeface="+mn-cs"/>
                      </a:rPr>
                      <m:t>(</m:t>
                    </m:r>
                    <m:func>
                      <m:funcPr>
                        <m:ctrlPr>
                          <a:rPr lang="en-GB" sz="1100" i="1">
                            <a:solidFill>
                              <a:schemeClr val="dk1"/>
                            </a:solidFill>
                            <a:effectLst/>
                            <a:latin typeface="Cambria Math" panose="02040503050406030204" pitchFamily="18" charset="0"/>
                            <a:ea typeface="+mn-ea"/>
                            <a:cs typeface="+mn-cs"/>
                          </a:rPr>
                        </m:ctrlPr>
                      </m:funcPr>
                      <m:fName>
                        <m:r>
                          <m:rPr>
                            <m:sty m:val="p"/>
                          </m:rPr>
                          <a:rPr lang="en-IE" sz="1100" i="1">
                            <a:solidFill>
                              <a:schemeClr val="dk1"/>
                            </a:solidFill>
                            <a:effectLst/>
                            <a:latin typeface="Cambria Math" panose="02040503050406030204" pitchFamily="18" charset="0"/>
                            <a:ea typeface="+mn-ea"/>
                            <a:cs typeface="+mn-cs"/>
                          </a:rPr>
                          <m:t>max</m:t>
                        </m:r>
                      </m:fName>
                      <m:e>
                        <m:d>
                          <m:dPr>
                            <m:ctrlPr>
                              <a:rPr lang="en-GB" sz="1100" i="1">
                                <a:solidFill>
                                  <a:schemeClr val="dk1"/>
                                </a:solidFill>
                                <a:effectLst/>
                                <a:latin typeface="Cambria Math" panose="02040503050406030204" pitchFamily="18" charset="0"/>
                                <a:ea typeface="+mn-ea"/>
                                <a:cs typeface="+mn-cs"/>
                              </a:rPr>
                            </m:ctrlPr>
                          </m:dPr>
                          <m:e>
                            <m:sSub>
                              <m:sSubPr>
                                <m:ctrlPr>
                                  <a:rPr lang="en-GB" sz="1100" i="1">
                                    <a:solidFill>
                                      <a:schemeClr val="dk1"/>
                                    </a:solidFill>
                                    <a:effectLst/>
                                    <a:latin typeface="Cambria Math" panose="02040503050406030204" pitchFamily="18" charset="0"/>
                                    <a:ea typeface="+mn-ea"/>
                                    <a:cs typeface="+mn-cs"/>
                                  </a:rPr>
                                </m:ctrlPr>
                              </m:sSubPr>
                              <m:e>
                                <m:r>
                                  <a:rPr lang="en-IE" sz="1100" i="1">
                                    <a:solidFill>
                                      <a:schemeClr val="dk1"/>
                                    </a:solidFill>
                                    <a:effectLst/>
                                    <a:latin typeface="Cambria Math" panose="02040503050406030204" pitchFamily="18" charset="0"/>
                                    <a:ea typeface="+mn-ea"/>
                                    <a:cs typeface="+mn-cs"/>
                                  </a:rPr>
                                  <m:t>𝐶𝐼𝑁𝐹</m:t>
                                </m:r>
                              </m:e>
                              <m:sub>
                                <m:r>
                                  <a:rPr lang="en-IE" sz="1100" i="1">
                                    <a:solidFill>
                                      <a:schemeClr val="dk1"/>
                                    </a:solidFill>
                                    <a:effectLst/>
                                    <a:latin typeface="Cambria Math" panose="02040503050406030204" pitchFamily="18" charset="0"/>
                                    <a:ea typeface="+mn-ea"/>
                                    <a:cs typeface="+mn-cs"/>
                                  </a:rPr>
                                  <m:t>𝑢</m:t>
                                </m:r>
                              </m:sub>
                            </m:sSub>
                            <m:r>
                              <a:rPr lang="en-IE" sz="1100" i="1">
                                <a:solidFill>
                                  <a:schemeClr val="dk1"/>
                                </a:solidFill>
                                <a:effectLst/>
                                <a:latin typeface="Cambria Math" panose="02040503050406030204" pitchFamily="18" charset="0"/>
                                <a:ea typeface="+mn-ea"/>
                                <a:cs typeface="+mn-cs"/>
                              </a:rPr>
                              <m:t>,</m:t>
                            </m:r>
                            <m:r>
                              <a:rPr lang="en-GB" sz="1100" b="0" i="1">
                                <a:solidFill>
                                  <a:schemeClr val="dk1"/>
                                </a:solidFill>
                                <a:effectLst/>
                                <a:latin typeface="Cambria Math" panose="02040503050406030204" pitchFamily="18" charset="0"/>
                                <a:ea typeface="+mn-ea"/>
                                <a:cs typeface="+mn-cs"/>
                              </a:rPr>
                              <m:t>1</m:t>
                            </m:r>
                          </m:e>
                        </m:d>
                      </m:e>
                    </m:func>
                    <m:r>
                      <a:rPr lang="en-IE" sz="1100" i="1">
                        <a:solidFill>
                          <a:schemeClr val="dk1"/>
                        </a:solidFill>
                        <a:effectLst/>
                        <a:latin typeface="Cambria Math" panose="02040503050406030204" pitchFamily="18" charset="0"/>
                        <a:ea typeface="+mn-ea"/>
                        <a:cs typeface="+mn-cs"/>
                      </a:rPr>
                      <m:t>)</m:t>
                    </m:r>
                  </m:oMath>
                </m:oMathPara>
              </a14:m>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GB" sz="1600" i="1">
                          <a:solidFill>
                            <a:schemeClr val="dk1"/>
                          </a:solidFill>
                          <a:effectLst/>
                          <a:latin typeface="Cambria Math" panose="02040503050406030204" pitchFamily="18" charset="0"/>
                          <a:ea typeface="+mn-ea"/>
                          <a:cs typeface="+mn-cs"/>
                        </a:rPr>
                      </m:ctrlPr>
                    </m:sSubPr>
                    <m:e>
                      <m:r>
                        <a:rPr lang="en-IE" sz="1600" i="1">
                          <a:solidFill>
                            <a:schemeClr val="dk1"/>
                          </a:solidFill>
                          <a:effectLst/>
                          <a:latin typeface="Cambria Math" panose="02040503050406030204" pitchFamily="18" charset="0"/>
                          <a:ea typeface="+mn-ea"/>
                          <a:cs typeface="+mn-cs"/>
                        </a:rPr>
                        <m:t>𝐶𝐼𝑁𝐹</m:t>
                      </m:r>
                    </m:e>
                    <m:sub>
                      <m:r>
                        <a:rPr lang="en-GB" sz="1600" b="0" i="1">
                          <a:solidFill>
                            <a:schemeClr val="dk1"/>
                          </a:solidFill>
                          <a:effectLst/>
                          <a:latin typeface="Cambria Math" panose="02040503050406030204" pitchFamily="18" charset="0"/>
                          <a:ea typeface="+mn-ea"/>
                          <a:cs typeface="+mn-cs"/>
                        </a:rPr>
                        <m:t>= </m:t>
                      </m:r>
                      <m:f>
                        <m:fPr>
                          <m:ctrlPr>
                            <a:rPr lang="en-GB" sz="1600" b="0" i="1">
                              <a:solidFill>
                                <a:schemeClr val="dk1"/>
                              </a:solidFill>
                              <a:effectLst/>
                              <a:latin typeface="Cambria Math" panose="02040503050406030204" pitchFamily="18" charset="0"/>
                              <a:ea typeface="+mn-ea"/>
                              <a:cs typeface="+mn-cs"/>
                            </a:rPr>
                          </m:ctrlPr>
                        </m:fPr>
                        <m:num>
                          <m:sSub>
                            <m:sSubPr>
                              <m:ctrlPr>
                                <a:rPr lang="en-GB" sz="1600" b="0" i="1">
                                  <a:solidFill>
                                    <a:schemeClr val="dk1"/>
                                  </a:solidFill>
                                  <a:effectLst/>
                                  <a:latin typeface="Cambria Math" panose="02040503050406030204" pitchFamily="18" charset="0"/>
                                  <a:ea typeface="+mn-ea"/>
                                  <a:cs typeface="+mn-cs"/>
                                </a:rPr>
                              </m:ctrlPr>
                            </m:sSubPr>
                            <m:e>
                              <m:r>
                                <a:rPr lang="en-GB" sz="1600" b="0" i="1">
                                  <a:solidFill>
                                    <a:schemeClr val="dk1"/>
                                  </a:solidFill>
                                  <a:effectLst/>
                                  <a:latin typeface="Cambria Math" panose="02040503050406030204" pitchFamily="18" charset="0"/>
                                  <a:ea typeface="+mn-ea"/>
                                  <a:cs typeface="+mn-cs"/>
                                </a:rPr>
                                <m:t>𝐶𝑃𝐼</m:t>
                              </m:r>
                            </m:e>
                            <m:sub>
                              <m:r>
                                <a:rPr lang="en-GB" sz="1600" b="0" i="1">
                                  <a:solidFill>
                                    <a:schemeClr val="dk1"/>
                                  </a:solidFill>
                                  <a:effectLst/>
                                  <a:latin typeface="Cambria Math" panose="02040503050406030204" pitchFamily="18" charset="0"/>
                                  <a:ea typeface="+mn-ea"/>
                                  <a:cs typeface="+mn-cs"/>
                                </a:rPr>
                                <m:t>𝑥</m:t>
                              </m:r>
                            </m:sub>
                          </m:sSub>
                        </m:num>
                        <m:den>
                          <m:sSub>
                            <m:sSubPr>
                              <m:ctrlPr>
                                <a:rPr lang="en-GB" sz="1600" b="0" i="1">
                                  <a:solidFill>
                                    <a:schemeClr val="dk1"/>
                                  </a:solidFill>
                                  <a:effectLst/>
                                  <a:latin typeface="Cambria Math" panose="02040503050406030204" pitchFamily="18" charset="0"/>
                                  <a:ea typeface="+mn-ea"/>
                                  <a:cs typeface="+mn-cs"/>
                                </a:rPr>
                              </m:ctrlPr>
                            </m:sSubPr>
                            <m:e>
                              <m:r>
                                <a:rPr lang="en-GB" sz="1600" b="0" i="1">
                                  <a:solidFill>
                                    <a:schemeClr val="dk1"/>
                                  </a:solidFill>
                                  <a:effectLst/>
                                  <a:latin typeface="Cambria Math" panose="02040503050406030204" pitchFamily="18" charset="0"/>
                                  <a:ea typeface="+mn-ea"/>
                                  <a:cs typeface="+mn-cs"/>
                                </a:rPr>
                                <m:t>𝐶𝑃𝐼</m:t>
                              </m:r>
                            </m:e>
                            <m:sub>
                              <m:r>
                                <a:rPr lang="en-GB" sz="1600" b="0" i="1">
                                  <a:solidFill>
                                    <a:schemeClr val="dk1"/>
                                  </a:solidFill>
                                  <a:effectLst/>
                                  <a:latin typeface="Cambria Math" panose="02040503050406030204" pitchFamily="18" charset="0"/>
                                  <a:ea typeface="+mn-ea"/>
                                  <a:cs typeface="+mn-cs"/>
                                </a:rPr>
                                <m:t>𝑎𝑑𝑗𝑢𝑠𝑡𝑒𝑑</m:t>
                              </m:r>
                            </m:sub>
                          </m:sSub>
                        </m:den>
                      </m:f>
                    </m:sub>
                  </m:sSub>
                </m:oMath>
              </a14:m>
              <a:r>
                <a:rPr lang="en-GB" sz="1600"/>
                <a:t>  </a:t>
              </a:r>
              <a:r>
                <a:rPr lang="en-GB" sz="1100"/>
                <a:t>	</a:t>
              </a:r>
              <a:endParaRPr lang="en-GB">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p>
            <a:p>
              <a:endParaRPr lang="en-GB" sz="1100"/>
            </a:p>
            <a:p>
              <a:r>
                <a:rPr lang="en-GB" sz="1100"/>
                <a:t>where</a:t>
              </a:r>
            </a:p>
            <a:p>
              <a:endParaRPr lang="en-GB" sz="1100"/>
            </a:p>
            <a:p>
              <a:r>
                <a:rPr lang="en-GB" sz="1100"/>
                <a:t>CINF is the Calculated Indexation determined</a:t>
              </a:r>
              <a:r>
                <a:rPr lang="en-GB" sz="1100" baseline="0"/>
                <a:t> by the change in the published Consumer Price Index (CPI), beginning in the month in which the Capacity Auction Approval Date occurs and ending in June prior to the commencement of the relevant Capacity Year where INFMOD is calculated </a:t>
              </a:r>
            </a:p>
            <a:p>
              <a:endParaRPr lang="en-GB" sz="1100" baseline="0"/>
            </a:p>
            <a:p>
              <a14:m>
                <m:oMath xmlns:m="http://schemas.openxmlformats.org/officeDocument/2006/math">
                  <m:sSub>
                    <m:sSubPr>
                      <m:ctrlPr>
                        <a:rPr lang="en-GB" sz="1100" b="0" i="1">
                          <a:solidFill>
                            <a:schemeClr val="dk1"/>
                          </a:solidFill>
                          <a:effectLst/>
                          <a:latin typeface="Cambria Math" panose="02040503050406030204" pitchFamily="18" charset="0"/>
                          <a:ea typeface="+mn-ea"/>
                          <a:cs typeface="+mn-cs"/>
                        </a:rPr>
                      </m:ctrlPr>
                    </m:sSubPr>
                    <m:e>
                      <m:r>
                        <a:rPr lang="en-GB" sz="1100" b="0" i="1">
                          <a:solidFill>
                            <a:schemeClr val="dk1"/>
                          </a:solidFill>
                          <a:effectLst/>
                          <a:latin typeface="Cambria Math" panose="02040503050406030204" pitchFamily="18" charset="0"/>
                          <a:ea typeface="+mn-ea"/>
                          <a:cs typeface="+mn-cs"/>
                        </a:rPr>
                        <m:t>𝐶𝑃𝐼</m:t>
                      </m:r>
                    </m:e>
                    <m:sub>
                      <m:r>
                        <a:rPr lang="en-GB" sz="1100" b="0" i="1">
                          <a:solidFill>
                            <a:schemeClr val="dk1"/>
                          </a:solidFill>
                          <a:effectLst/>
                          <a:latin typeface="Cambria Math" panose="02040503050406030204" pitchFamily="18" charset="0"/>
                          <a:ea typeface="+mn-ea"/>
                          <a:cs typeface="+mn-cs"/>
                        </a:rPr>
                        <m:t>𝑥</m:t>
                      </m:r>
                    </m:sub>
                  </m:sSub>
                </m:oMath>
              </a14:m>
              <a:r>
                <a:rPr lang="en-GB" sz="1100" baseline="0"/>
                <a:t> means the CPI published for the month of June immediately prior to the beginning of the relevant Capacity Year</a:t>
              </a:r>
            </a:p>
            <a:p>
              <a:endParaRPr lang="en-GB" sz="1100" baseline="0"/>
            </a:p>
            <a:p>
              <a14:m>
                <m:oMath xmlns:m="http://schemas.openxmlformats.org/officeDocument/2006/math">
                  <m:sSub>
                    <m:sSubPr>
                      <m:ctrlPr>
                        <a:rPr lang="en-GB" sz="1100" b="0" i="1">
                          <a:solidFill>
                            <a:schemeClr val="dk1"/>
                          </a:solidFill>
                          <a:effectLst/>
                          <a:latin typeface="Cambria Math" panose="02040503050406030204" pitchFamily="18" charset="0"/>
                          <a:ea typeface="+mn-ea"/>
                          <a:cs typeface="+mn-cs"/>
                        </a:rPr>
                      </m:ctrlPr>
                    </m:sSubPr>
                    <m:e>
                      <m:r>
                        <a:rPr lang="en-GB" sz="1100" b="0" i="1">
                          <a:solidFill>
                            <a:schemeClr val="dk1"/>
                          </a:solidFill>
                          <a:effectLst/>
                          <a:latin typeface="Cambria Math" panose="02040503050406030204" pitchFamily="18" charset="0"/>
                          <a:ea typeface="+mn-ea"/>
                          <a:cs typeface="+mn-cs"/>
                        </a:rPr>
                        <m:t>𝐶𝑃𝐼</m:t>
                      </m:r>
                    </m:e>
                    <m:sub>
                      <m:r>
                        <a:rPr lang="en-GB" sz="1100" b="0" i="1">
                          <a:solidFill>
                            <a:schemeClr val="dk1"/>
                          </a:solidFill>
                          <a:effectLst/>
                          <a:latin typeface="Cambria Math" panose="02040503050406030204" pitchFamily="18" charset="0"/>
                          <a:ea typeface="+mn-ea"/>
                          <a:cs typeface="+mn-cs"/>
                        </a:rPr>
                        <m:t>𝑎𝑑𝑗𝑢𝑠𝑡𝑒𝑑</m:t>
                      </m:r>
                    </m:sub>
                  </m:sSub>
                  <m:r>
                    <m:rPr>
                      <m:nor/>
                    </m:rPr>
                    <a:rPr lang="en-GB" sz="1100" baseline="0">
                      <a:solidFill>
                        <a:schemeClr val="dk1"/>
                      </a:solidFill>
                      <a:effectLst/>
                      <a:latin typeface="+mn-lt"/>
                      <a:ea typeface="+mn-ea"/>
                      <a:cs typeface="+mn-cs"/>
                    </a:rPr>
                    <m:t> </m:t>
                  </m:r>
                </m:oMath>
              </a14:m>
              <a:r>
                <a:rPr lang="en-GB" sz="1100" baseline="0">
                  <a:solidFill>
                    <a:schemeClr val="dk1"/>
                  </a:solidFill>
                  <a:effectLst/>
                  <a:latin typeface="+mn-lt"/>
                  <a:ea typeface="+mn-ea"/>
                  <a:cs typeface="+mn-cs"/>
                </a:rPr>
                <a:t> means </a:t>
              </a:r>
              <a:r>
                <a:rPr lang="en-GB" sz="1100">
                  <a:solidFill>
                    <a:schemeClr val="dk1"/>
                  </a:solidFill>
                  <a:effectLst/>
                  <a:latin typeface="+mn-lt"/>
                  <a:ea typeface="+mn-ea"/>
                  <a:cs typeface="+mn-cs"/>
                </a:rPr>
                <a:t>the CPI for the month in which the Capacity Auction Approval Date occurs adjusted for any inflation adjustments made to the bid caps by the Regulatory Authorities up to the month of June prior to the commencement of the relevant Capacity Year.</a:t>
              </a:r>
            </a:p>
            <a:p>
              <a:r>
                <a:rPr lang="en-GB" sz="1100">
                  <a:solidFill>
                    <a:schemeClr val="dk1"/>
                  </a:solidFill>
                  <a:effectLst/>
                  <a:latin typeface="+mn-lt"/>
                  <a:ea typeface="+mn-ea"/>
                  <a:cs typeface="+mn-cs"/>
                </a:rPr>
                <a:t>  </a:t>
              </a:r>
              <a:endParaRPr lang="en-GB" sz="1100" baseline="0"/>
            </a:p>
            <a:p>
              <a:endParaRPr lang="en-GB" sz="1100"/>
            </a:p>
          </xdr:txBody>
        </xdr:sp>
      </mc:Choice>
      <mc:Fallback xmlns="">
        <xdr:sp macro="" textlink="">
          <xdr:nvSpPr>
            <xdr:cNvPr id="2" name="TextBox 1">
              <a:extLst>
                <a:ext uri="{FF2B5EF4-FFF2-40B4-BE49-F238E27FC236}">
                  <a16:creationId xmlns:a16="http://schemas.microsoft.com/office/drawing/2014/main" id="{BD44F424-DFE6-4A60-8774-C47E6976FD27}"/>
                </a:ext>
              </a:extLst>
            </xdr:cNvPr>
            <xdr:cNvSpPr txBox="1"/>
          </xdr:nvSpPr>
          <xdr:spPr>
            <a:xfrm>
              <a:off x="10041456" y="264400"/>
              <a:ext cx="3616583" cy="458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𝐼𝑁𝐹𝑀𝑂𝐷</a:t>
              </a:r>
              <a:r>
                <a:rPr lang="en-GB" sz="1100" i="0">
                  <a:solidFill>
                    <a:schemeClr val="dk1"/>
                  </a:solidFill>
                  <a:effectLst/>
                  <a:latin typeface="Cambria Math" panose="02040503050406030204" pitchFamily="18" charset="0"/>
                  <a:ea typeface="+mn-ea"/>
                  <a:cs typeface="+mn-cs"/>
                </a:rPr>
                <a:t>〗_</a:t>
              </a:r>
              <a:r>
                <a:rPr lang="en-IE" sz="1100" i="0">
                  <a:solidFill>
                    <a:schemeClr val="dk1"/>
                  </a:solidFill>
                  <a:effectLst/>
                  <a:latin typeface="Cambria Math" panose="02040503050406030204" pitchFamily="18" charset="0"/>
                  <a:ea typeface="+mn-ea"/>
                  <a:cs typeface="+mn-cs"/>
                </a:rPr>
                <a:t>𝑢𝑦</a:t>
              </a: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(max</a:t>
              </a: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𝐶𝐼𝑁𝐹</a:t>
              </a:r>
              <a:r>
                <a:rPr lang="en-GB" sz="1100" i="0">
                  <a:solidFill>
                    <a:schemeClr val="dk1"/>
                  </a:solidFill>
                  <a:effectLst/>
                  <a:latin typeface="Cambria Math" panose="02040503050406030204" pitchFamily="18" charset="0"/>
                  <a:ea typeface="+mn-ea"/>
                  <a:cs typeface="+mn-cs"/>
                </a:rPr>
                <a:t>〗_</a:t>
              </a:r>
              <a:r>
                <a:rPr lang="en-IE" sz="1100" i="0">
                  <a:solidFill>
                    <a:schemeClr val="dk1"/>
                  </a:solidFill>
                  <a:effectLst/>
                  <a:latin typeface="Cambria Math" panose="02040503050406030204" pitchFamily="18" charset="0"/>
                  <a:ea typeface="+mn-ea"/>
                  <a:cs typeface="+mn-cs"/>
                </a:rPr>
                <a:t>𝑢,</a:t>
              </a:r>
              <a:r>
                <a:rPr lang="en-GB" sz="1100" b="0" i="0">
                  <a:solidFill>
                    <a:schemeClr val="dk1"/>
                  </a:solidFill>
                  <a:effectLst/>
                  <a:latin typeface="Cambria Math" panose="02040503050406030204" pitchFamily="18" charset="0"/>
                  <a:ea typeface="+mn-ea"/>
                  <a:cs typeface="+mn-cs"/>
                </a:rPr>
                <a:t>1</a:t>
              </a:r>
              <a:r>
                <a:rPr lang="en-IE" sz="1100" b="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a:t>
              </a: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GB" sz="1600" i="0">
                  <a:solidFill>
                    <a:schemeClr val="dk1"/>
                  </a:solidFill>
                  <a:effectLst/>
                  <a:latin typeface="Cambria Math" panose="02040503050406030204" pitchFamily="18" charset="0"/>
                  <a:ea typeface="+mn-ea"/>
                  <a:cs typeface="+mn-cs"/>
                </a:rPr>
                <a:t>〖</a:t>
              </a:r>
              <a:r>
                <a:rPr lang="en-IE" sz="1600" i="0">
                  <a:solidFill>
                    <a:schemeClr val="dk1"/>
                  </a:solidFill>
                  <a:effectLst/>
                  <a:latin typeface="Cambria Math" panose="02040503050406030204" pitchFamily="18" charset="0"/>
                  <a:ea typeface="+mn-ea"/>
                  <a:cs typeface="+mn-cs"/>
                </a:rPr>
                <a:t>𝐶𝐼𝑁𝐹</a:t>
              </a:r>
              <a:r>
                <a:rPr lang="en-GB" sz="1600" i="0">
                  <a:solidFill>
                    <a:schemeClr val="dk1"/>
                  </a:solidFill>
                  <a:effectLst/>
                  <a:latin typeface="Cambria Math" panose="02040503050406030204" pitchFamily="18" charset="0"/>
                  <a:ea typeface="+mn-ea"/>
                  <a:cs typeface="+mn-cs"/>
                </a:rPr>
                <a:t>〗_(</a:t>
              </a:r>
              <a:r>
                <a:rPr lang="en-GB" sz="1600" b="0" i="0">
                  <a:solidFill>
                    <a:schemeClr val="dk1"/>
                  </a:solidFill>
                  <a:effectLst/>
                  <a:latin typeface="Cambria Math" panose="02040503050406030204" pitchFamily="18" charset="0"/>
                  <a:ea typeface="+mn-ea"/>
                  <a:cs typeface="+mn-cs"/>
                </a:rPr>
                <a:t>= 〖𝐶𝑃𝐼〗_𝑥/〖𝐶𝑃𝐼〗_𝑎𝑑𝑗𝑢𝑠𝑡𝑒𝑑 )</a:t>
              </a:r>
              <a:r>
                <a:rPr lang="en-GB" sz="1600"/>
                <a:t>  </a:t>
              </a:r>
              <a:r>
                <a:rPr lang="en-GB" sz="1100"/>
                <a:t>	</a:t>
              </a:r>
              <a:endParaRPr lang="en-GB">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p>
            <a:p>
              <a:endParaRPr lang="en-GB" sz="1100"/>
            </a:p>
            <a:p>
              <a:r>
                <a:rPr lang="en-GB" sz="1100"/>
                <a:t>where</a:t>
              </a:r>
            </a:p>
            <a:p>
              <a:endParaRPr lang="en-GB" sz="1100"/>
            </a:p>
            <a:p>
              <a:r>
                <a:rPr lang="en-GB" sz="1100"/>
                <a:t>CINF is the Calculated Indexation determined</a:t>
              </a:r>
              <a:r>
                <a:rPr lang="en-GB" sz="1100" baseline="0"/>
                <a:t> by the change in the published Consumer Price Index (CPI), beginning in the month in which the Capacity Auction Approval Date occurs and ending in June prior to the commencement of the relevant Capacity Year where INFMOD is calculated </a:t>
              </a:r>
            </a:p>
            <a:p>
              <a:endParaRPr lang="en-GB" sz="1100" baseline="0"/>
            </a:p>
            <a:p>
              <a:r>
                <a:rPr lang="en-GB" sz="1100" b="0" i="0">
                  <a:solidFill>
                    <a:schemeClr val="dk1"/>
                  </a:solidFill>
                  <a:effectLst/>
                  <a:latin typeface="Cambria Math" panose="02040503050406030204" pitchFamily="18" charset="0"/>
                  <a:ea typeface="+mn-ea"/>
                  <a:cs typeface="+mn-cs"/>
                </a:rPr>
                <a:t>〖𝐶𝑃𝐼〗_𝑥</a:t>
              </a:r>
              <a:r>
                <a:rPr lang="en-GB" sz="1100" baseline="0"/>
                <a:t> means the CPI published for the month of June immediately prior to the beginning of the relevant Capacity Year</a:t>
              </a:r>
            </a:p>
            <a:p>
              <a:endParaRPr lang="en-GB" sz="1100" baseline="0"/>
            </a:p>
            <a:p>
              <a:r>
                <a:rPr lang="en-GB" sz="1100" b="0" i="0">
                  <a:solidFill>
                    <a:schemeClr val="dk1"/>
                  </a:solidFill>
                  <a:effectLst/>
                  <a:latin typeface="Cambria Math" panose="02040503050406030204" pitchFamily="18" charset="0"/>
                  <a:ea typeface="+mn-ea"/>
                  <a:cs typeface="+mn-cs"/>
                </a:rPr>
                <a:t>〖𝐶𝑃𝐼〗_𝑎𝑑𝑗𝑢𝑠𝑡𝑒𝑑</a:t>
              </a:r>
              <a:r>
                <a:rPr lang="en-GB" sz="1100" b="0" i="0" baseline="0">
                  <a:solidFill>
                    <a:schemeClr val="dk1"/>
                  </a:solidFill>
                  <a:effectLst/>
                  <a:latin typeface="+mn-lt"/>
                  <a:ea typeface="+mn-ea"/>
                  <a:cs typeface="+mn-cs"/>
                </a:rPr>
                <a:t> </a:t>
              </a:r>
              <a:r>
                <a:rPr lang="en-GB" sz="1100" b="0" i="0" baseline="0">
                  <a:solidFill>
                    <a:schemeClr val="dk1"/>
                  </a:solidFill>
                  <a:effectLst/>
                  <a:latin typeface="Cambria Math" panose="02040503050406030204" pitchFamily="18" charset="0"/>
                  <a:ea typeface="+mn-ea"/>
                  <a:cs typeface="+mn-cs"/>
                </a:rPr>
                <a:t>"</a:t>
              </a:r>
              <a:r>
                <a:rPr lang="en-GB" sz="1100" i="0" baseline="0">
                  <a:solidFill>
                    <a:schemeClr val="dk1"/>
                  </a:solidFill>
                  <a:effectLst/>
                  <a:latin typeface="Cambria Math" panose="02040503050406030204" pitchFamily="18" charset="0"/>
                  <a:ea typeface="+mn-ea"/>
                  <a:cs typeface="+mn-cs"/>
                </a:rPr>
                <a:t> </a:t>
              </a:r>
              <a:r>
                <a:rPr lang="en-GB" sz="1100" i="0" baseline="0">
                  <a:solidFill>
                    <a:schemeClr val="dk1"/>
                  </a:solidFill>
                  <a:effectLst/>
                  <a:latin typeface="+mn-lt"/>
                  <a:ea typeface="+mn-ea"/>
                  <a:cs typeface="+mn-cs"/>
                </a:rPr>
                <a:t>"</a:t>
              </a:r>
              <a:r>
                <a:rPr lang="en-GB" sz="1100" baseline="0">
                  <a:solidFill>
                    <a:schemeClr val="dk1"/>
                  </a:solidFill>
                  <a:effectLst/>
                  <a:latin typeface="+mn-lt"/>
                  <a:ea typeface="+mn-ea"/>
                  <a:cs typeface="+mn-cs"/>
                </a:rPr>
                <a:t> means </a:t>
              </a:r>
              <a:r>
                <a:rPr lang="en-GB" sz="1100">
                  <a:solidFill>
                    <a:schemeClr val="dk1"/>
                  </a:solidFill>
                  <a:effectLst/>
                  <a:latin typeface="+mn-lt"/>
                  <a:ea typeface="+mn-ea"/>
                  <a:cs typeface="+mn-cs"/>
                </a:rPr>
                <a:t>the CPI for the month in which the Capacity Auction Approval Date occurs adjusted for any inflation adjustments made to the bid caps by the Regulatory Authorities up to the month of June prior to the commencement of the relevant Capacity Year.</a:t>
              </a:r>
            </a:p>
            <a:p>
              <a:r>
                <a:rPr lang="en-GB" sz="1100">
                  <a:solidFill>
                    <a:schemeClr val="dk1"/>
                  </a:solidFill>
                  <a:effectLst/>
                  <a:latin typeface="+mn-lt"/>
                  <a:ea typeface="+mn-ea"/>
                  <a:cs typeface="+mn-cs"/>
                </a:rPr>
                <a:t>  </a:t>
              </a:r>
              <a:endParaRPr lang="en-GB" sz="1100" baseline="0"/>
            </a:p>
            <a:p>
              <a:endParaRPr lang="en-GB" sz="1100"/>
            </a:p>
          </xdr:txBody>
        </xdr:sp>
      </mc:Fallback>
    </mc:AlternateContent>
    <xdr:clientData/>
  </xdr:twoCellAnchor>
  <xdr:twoCellAnchor>
    <xdr:from>
      <xdr:col>0</xdr:col>
      <xdr:colOff>512383</xdr:colOff>
      <xdr:row>25</xdr:row>
      <xdr:rowOff>77609</xdr:rowOff>
    </xdr:from>
    <xdr:to>
      <xdr:col>8</xdr:col>
      <xdr:colOff>1634903</xdr:colOff>
      <xdr:row>42</xdr:row>
      <xdr:rowOff>181094</xdr:rowOff>
    </xdr:to>
    <xdr:sp macro="" textlink="">
      <xdr:nvSpPr>
        <xdr:cNvPr id="3" name="TextBox 2">
          <a:extLst>
            <a:ext uri="{FF2B5EF4-FFF2-40B4-BE49-F238E27FC236}">
              <a16:creationId xmlns:a16="http://schemas.microsoft.com/office/drawing/2014/main" id="{DDD1F445-AA09-7F8F-C7BE-ACD52A380D6F}"/>
            </a:ext>
          </a:extLst>
        </xdr:cNvPr>
        <xdr:cNvSpPr txBox="1"/>
      </xdr:nvSpPr>
      <xdr:spPr>
        <a:xfrm>
          <a:off x="512383" y="5557424"/>
          <a:ext cx="9365761" cy="330200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Hypothetical Example</a:t>
          </a:r>
          <a:r>
            <a:rPr lang="en-GB" sz="1100" baseline="0"/>
            <a:t> Using Real CPI Figures and Imaginary Auction Parameters:</a:t>
          </a:r>
        </a:p>
        <a:p>
          <a:r>
            <a:rPr lang="en-GB" sz="1100" baseline="0"/>
            <a:t>- T-4 2022/23 Capacity Auction Approval Date is September 2018.</a:t>
          </a:r>
          <a:br>
            <a:rPr lang="en-GB" sz="1100" baseline="0"/>
          </a:br>
          <a:r>
            <a:rPr lang="en-GB" sz="1100" baseline="0"/>
            <a:t>- The Bid Caps were set by using Net CONE adjusted for 2% inflation per year to arrive at 22/23 values.</a:t>
          </a:r>
          <a:br>
            <a:rPr lang="en-GB" sz="1100" baseline="0"/>
          </a:br>
          <a:r>
            <a:rPr lang="en-GB" sz="1100" baseline="0"/>
            <a:t>- The Capacity Payment Price for the example unit is is €50,000 for an existing capacity unit based in RoI.</a:t>
          </a:r>
          <a:endParaRPr lang="en-GB" sz="1100"/>
        </a:p>
        <a:p>
          <a:r>
            <a:rPr lang="en-GB" sz="1100"/>
            <a:t>- CPI Adjusted takes the CPI at Sept 2018 and applies 2% inflation for</a:t>
          </a:r>
          <a:r>
            <a:rPr lang="en-GB" sz="1100" baseline="0"/>
            <a:t> the years to June 20222.</a:t>
          </a:r>
          <a:br>
            <a:rPr lang="en-GB" sz="1100" baseline="0"/>
          </a:br>
          <a:r>
            <a:rPr lang="en-GB" sz="1100" baseline="0"/>
            <a:t>- CPIx takes actual CPI at June 2022.</a:t>
          </a:r>
          <a:br>
            <a:rPr lang="en-GB" sz="1100" baseline="0"/>
          </a:br>
          <a:r>
            <a:rPr lang="en-GB" sz="1100" baseline="0"/>
            <a:t>- The CINF is greater than 1, so the CPP is multiplied by the CINF to get the CPP to be applied for CY 22/23 - €51,625</a:t>
          </a:r>
        </a:p>
        <a:p>
          <a:endParaRPr lang="en-GB" sz="1100" baseline="0"/>
        </a:p>
        <a:p>
          <a:r>
            <a:rPr lang="en-GB" sz="1100" baseline="0"/>
            <a:t>For CY22/23 for a New Capacity Multi Year contract:</a:t>
          </a:r>
          <a:br>
            <a:rPr lang="en-GB" sz="1100" baseline="0"/>
          </a:br>
          <a:r>
            <a:rPr lang="en-GB" sz="1100" baseline="0"/>
            <a:t>- The Date of Capacity Award and CPI at Date of Capacity Aware are Unchanged.</a:t>
          </a:r>
          <a:br>
            <a:rPr lang="en-GB" sz="1100" baseline="0"/>
          </a:br>
          <a:r>
            <a:rPr lang="en-GB" sz="1100" baseline="0"/>
            <a:t>- CPI adjusted accounts for any adjustments made to the bid caps up to June 2023, which means the full four years of 2% adjustments used to arrive at the 22/23 values at the time of the auction.  This leads to a marginally increased CPIadjusted figure.</a:t>
          </a:r>
        </a:p>
        <a:p>
          <a:r>
            <a:rPr lang="en-GB" sz="1100" baseline="0"/>
            <a:t>- CPIx takes actual CPI at June 2023.</a:t>
          </a:r>
        </a:p>
        <a:p>
          <a:r>
            <a:rPr lang="en-GB" sz="1100" baseline="0"/>
            <a:t>- CINF is greater than 1, so is applied to the original CPP to get €103,250 for CY 22/23.</a:t>
          </a:r>
        </a:p>
        <a:p>
          <a:endParaRPr lang="en-GB" sz="1100" baseline="0"/>
        </a:p>
        <a:p>
          <a:r>
            <a:rPr lang="en-GB" sz="1100" baseline="0"/>
            <a:t>This calculation continues for the full 10 years of the contract - assuming there is 2% inflation from  for the duration the CPP in the final year would be </a:t>
          </a:r>
          <a:r>
            <a:rPr lang="en-GB" sz="1100" baseline="0">
              <a:solidFill>
                <a:schemeClr val="dk1"/>
              </a:solidFill>
              <a:effectLst/>
              <a:latin typeface="+mn-lt"/>
              <a:ea typeface="+mn-ea"/>
              <a:cs typeface="+mn-cs"/>
            </a:rPr>
            <a:t>€</a:t>
          </a:r>
          <a:r>
            <a:rPr lang="en-GB" sz="1100" baseline="0"/>
            <a:t>122,784</a:t>
          </a:r>
        </a:p>
        <a:p>
          <a:r>
            <a:rPr lang="en-GB" sz="1100" baseline="0"/>
            <a:t>.</a:t>
          </a:r>
        </a:p>
        <a:p>
          <a:endParaRPr lang="en-GB" sz="1100" baseline="0"/>
        </a:p>
        <a:p>
          <a:endParaRPr lang="en-GB"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572485</xdr:colOff>
      <xdr:row>3</xdr:row>
      <xdr:rowOff>73900</xdr:rowOff>
    </xdr:from>
    <xdr:to>
      <xdr:col>17</xdr:col>
      <xdr:colOff>558363</xdr:colOff>
      <xdr:row>27</xdr:row>
      <xdr:rowOff>89648</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43390DF2-7081-4727-B9BC-8757BE7B2530}"/>
                </a:ext>
              </a:extLst>
            </xdr:cNvPr>
            <xdr:cNvSpPr txBox="1"/>
          </xdr:nvSpPr>
          <xdr:spPr>
            <a:xfrm>
              <a:off x="12173935" y="264400"/>
              <a:ext cx="3643478" cy="458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GB" sz="1100" i="1">
                            <a:solidFill>
                              <a:schemeClr val="dk1"/>
                            </a:solidFill>
                            <a:effectLst/>
                            <a:latin typeface="Cambria Math" panose="02040503050406030204" pitchFamily="18" charset="0"/>
                            <a:ea typeface="+mn-ea"/>
                            <a:cs typeface="+mn-cs"/>
                          </a:rPr>
                        </m:ctrlPr>
                      </m:sSubPr>
                      <m:e>
                        <m:r>
                          <a:rPr lang="en-IE" sz="1100" i="1">
                            <a:solidFill>
                              <a:schemeClr val="dk1"/>
                            </a:solidFill>
                            <a:effectLst/>
                            <a:latin typeface="Cambria Math" panose="02040503050406030204" pitchFamily="18" charset="0"/>
                            <a:ea typeface="+mn-ea"/>
                            <a:cs typeface="+mn-cs"/>
                          </a:rPr>
                          <m:t>𝐼𝑁𝐹𝑀𝑂𝐷</m:t>
                        </m:r>
                      </m:e>
                      <m:sub>
                        <m:r>
                          <a:rPr lang="en-IE" sz="1100" i="1">
                            <a:solidFill>
                              <a:schemeClr val="dk1"/>
                            </a:solidFill>
                            <a:effectLst/>
                            <a:latin typeface="Cambria Math" panose="02040503050406030204" pitchFamily="18" charset="0"/>
                            <a:ea typeface="+mn-ea"/>
                            <a:cs typeface="+mn-cs"/>
                          </a:rPr>
                          <m:t>𝑢𝑦</m:t>
                        </m:r>
                      </m:sub>
                    </m:sSub>
                    <m:r>
                      <a:rPr lang="en-GB" sz="1100" i="1">
                        <a:solidFill>
                          <a:schemeClr val="dk1"/>
                        </a:solidFill>
                        <a:effectLst/>
                        <a:latin typeface="Cambria Math" panose="02040503050406030204" pitchFamily="18" charset="0"/>
                        <a:ea typeface="+mn-ea"/>
                        <a:cs typeface="+mn-cs"/>
                      </a:rPr>
                      <m:t>=</m:t>
                    </m:r>
                    <m:r>
                      <a:rPr lang="en-IE" sz="1100" i="1">
                        <a:solidFill>
                          <a:schemeClr val="dk1"/>
                        </a:solidFill>
                        <a:effectLst/>
                        <a:latin typeface="Cambria Math" panose="02040503050406030204" pitchFamily="18" charset="0"/>
                        <a:ea typeface="+mn-ea"/>
                        <a:cs typeface="+mn-cs"/>
                      </a:rPr>
                      <m:t>(</m:t>
                    </m:r>
                    <m:func>
                      <m:funcPr>
                        <m:ctrlPr>
                          <a:rPr lang="en-GB" sz="1100" i="1">
                            <a:solidFill>
                              <a:schemeClr val="dk1"/>
                            </a:solidFill>
                            <a:effectLst/>
                            <a:latin typeface="Cambria Math" panose="02040503050406030204" pitchFamily="18" charset="0"/>
                            <a:ea typeface="+mn-ea"/>
                            <a:cs typeface="+mn-cs"/>
                          </a:rPr>
                        </m:ctrlPr>
                      </m:funcPr>
                      <m:fName>
                        <m:r>
                          <m:rPr>
                            <m:sty m:val="p"/>
                          </m:rPr>
                          <a:rPr lang="en-IE" sz="1100" i="1">
                            <a:solidFill>
                              <a:schemeClr val="dk1"/>
                            </a:solidFill>
                            <a:effectLst/>
                            <a:latin typeface="Cambria Math" panose="02040503050406030204" pitchFamily="18" charset="0"/>
                            <a:ea typeface="+mn-ea"/>
                            <a:cs typeface="+mn-cs"/>
                          </a:rPr>
                          <m:t>max</m:t>
                        </m:r>
                      </m:fName>
                      <m:e>
                        <m:d>
                          <m:dPr>
                            <m:ctrlPr>
                              <a:rPr lang="en-GB" sz="1100" i="1">
                                <a:solidFill>
                                  <a:schemeClr val="dk1"/>
                                </a:solidFill>
                                <a:effectLst/>
                                <a:latin typeface="Cambria Math" panose="02040503050406030204" pitchFamily="18" charset="0"/>
                                <a:ea typeface="+mn-ea"/>
                                <a:cs typeface="+mn-cs"/>
                              </a:rPr>
                            </m:ctrlPr>
                          </m:dPr>
                          <m:e>
                            <m:sSub>
                              <m:sSubPr>
                                <m:ctrlPr>
                                  <a:rPr lang="en-GB" sz="1100" i="1">
                                    <a:solidFill>
                                      <a:schemeClr val="dk1"/>
                                    </a:solidFill>
                                    <a:effectLst/>
                                    <a:latin typeface="Cambria Math" panose="02040503050406030204" pitchFamily="18" charset="0"/>
                                    <a:ea typeface="+mn-ea"/>
                                    <a:cs typeface="+mn-cs"/>
                                  </a:rPr>
                                </m:ctrlPr>
                              </m:sSubPr>
                              <m:e>
                                <m:r>
                                  <a:rPr lang="en-IE" sz="1100" i="1">
                                    <a:solidFill>
                                      <a:schemeClr val="dk1"/>
                                    </a:solidFill>
                                    <a:effectLst/>
                                    <a:latin typeface="Cambria Math" panose="02040503050406030204" pitchFamily="18" charset="0"/>
                                    <a:ea typeface="+mn-ea"/>
                                    <a:cs typeface="+mn-cs"/>
                                  </a:rPr>
                                  <m:t>𝐶𝐼𝑁𝐹</m:t>
                                </m:r>
                              </m:e>
                              <m:sub>
                                <m:r>
                                  <a:rPr lang="en-IE" sz="1100" i="1">
                                    <a:solidFill>
                                      <a:schemeClr val="dk1"/>
                                    </a:solidFill>
                                    <a:effectLst/>
                                    <a:latin typeface="Cambria Math" panose="02040503050406030204" pitchFamily="18" charset="0"/>
                                    <a:ea typeface="+mn-ea"/>
                                    <a:cs typeface="+mn-cs"/>
                                  </a:rPr>
                                  <m:t>𝑢</m:t>
                                </m:r>
                              </m:sub>
                            </m:sSub>
                            <m:r>
                              <a:rPr lang="en-IE" sz="1100" i="1">
                                <a:solidFill>
                                  <a:schemeClr val="dk1"/>
                                </a:solidFill>
                                <a:effectLst/>
                                <a:latin typeface="Cambria Math" panose="02040503050406030204" pitchFamily="18" charset="0"/>
                                <a:ea typeface="+mn-ea"/>
                                <a:cs typeface="+mn-cs"/>
                              </a:rPr>
                              <m:t>,</m:t>
                            </m:r>
                            <m:r>
                              <a:rPr lang="en-GB" sz="1100" b="0" i="1">
                                <a:solidFill>
                                  <a:schemeClr val="dk1"/>
                                </a:solidFill>
                                <a:effectLst/>
                                <a:latin typeface="Cambria Math" panose="02040503050406030204" pitchFamily="18" charset="0"/>
                                <a:ea typeface="+mn-ea"/>
                                <a:cs typeface="+mn-cs"/>
                              </a:rPr>
                              <m:t>1</m:t>
                            </m:r>
                          </m:e>
                        </m:d>
                      </m:e>
                    </m:func>
                    <m:r>
                      <a:rPr lang="en-IE" sz="1100" i="1">
                        <a:solidFill>
                          <a:schemeClr val="dk1"/>
                        </a:solidFill>
                        <a:effectLst/>
                        <a:latin typeface="Cambria Math" panose="02040503050406030204" pitchFamily="18" charset="0"/>
                        <a:ea typeface="+mn-ea"/>
                        <a:cs typeface="+mn-cs"/>
                      </a:rPr>
                      <m:t>)</m:t>
                    </m:r>
                  </m:oMath>
                </m:oMathPara>
              </a14:m>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GB" sz="1600" i="1">
                          <a:solidFill>
                            <a:schemeClr val="dk1"/>
                          </a:solidFill>
                          <a:effectLst/>
                          <a:latin typeface="Cambria Math" panose="02040503050406030204" pitchFamily="18" charset="0"/>
                          <a:ea typeface="+mn-ea"/>
                          <a:cs typeface="+mn-cs"/>
                        </a:rPr>
                      </m:ctrlPr>
                    </m:sSubPr>
                    <m:e>
                      <m:r>
                        <a:rPr lang="en-IE" sz="1600" i="1">
                          <a:solidFill>
                            <a:schemeClr val="dk1"/>
                          </a:solidFill>
                          <a:effectLst/>
                          <a:latin typeface="Cambria Math" panose="02040503050406030204" pitchFamily="18" charset="0"/>
                          <a:ea typeface="+mn-ea"/>
                          <a:cs typeface="+mn-cs"/>
                        </a:rPr>
                        <m:t>𝐶𝐼𝑁𝐹</m:t>
                      </m:r>
                    </m:e>
                    <m:sub>
                      <m:r>
                        <a:rPr lang="en-GB" sz="1600" b="0" i="1">
                          <a:solidFill>
                            <a:schemeClr val="dk1"/>
                          </a:solidFill>
                          <a:effectLst/>
                          <a:latin typeface="Cambria Math" panose="02040503050406030204" pitchFamily="18" charset="0"/>
                          <a:ea typeface="+mn-ea"/>
                          <a:cs typeface="+mn-cs"/>
                        </a:rPr>
                        <m:t>= </m:t>
                      </m:r>
                      <m:f>
                        <m:fPr>
                          <m:ctrlPr>
                            <a:rPr lang="en-GB" sz="1600" b="0" i="1">
                              <a:solidFill>
                                <a:schemeClr val="dk1"/>
                              </a:solidFill>
                              <a:effectLst/>
                              <a:latin typeface="Cambria Math" panose="02040503050406030204" pitchFamily="18" charset="0"/>
                              <a:ea typeface="+mn-ea"/>
                              <a:cs typeface="+mn-cs"/>
                            </a:rPr>
                          </m:ctrlPr>
                        </m:fPr>
                        <m:num>
                          <m:sSub>
                            <m:sSubPr>
                              <m:ctrlPr>
                                <a:rPr lang="en-GB" sz="1600" b="0" i="1">
                                  <a:solidFill>
                                    <a:schemeClr val="dk1"/>
                                  </a:solidFill>
                                  <a:effectLst/>
                                  <a:latin typeface="Cambria Math" panose="02040503050406030204" pitchFamily="18" charset="0"/>
                                  <a:ea typeface="+mn-ea"/>
                                  <a:cs typeface="+mn-cs"/>
                                </a:rPr>
                              </m:ctrlPr>
                            </m:sSubPr>
                            <m:e>
                              <m:r>
                                <a:rPr lang="en-GB" sz="1600" b="0" i="1">
                                  <a:solidFill>
                                    <a:schemeClr val="dk1"/>
                                  </a:solidFill>
                                  <a:effectLst/>
                                  <a:latin typeface="Cambria Math" panose="02040503050406030204" pitchFamily="18" charset="0"/>
                                  <a:ea typeface="+mn-ea"/>
                                  <a:cs typeface="+mn-cs"/>
                                </a:rPr>
                                <m:t>𝐶𝑃𝐼</m:t>
                              </m:r>
                            </m:e>
                            <m:sub>
                              <m:r>
                                <a:rPr lang="en-GB" sz="1600" b="0" i="1">
                                  <a:solidFill>
                                    <a:schemeClr val="dk1"/>
                                  </a:solidFill>
                                  <a:effectLst/>
                                  <a:latin typeface="Cambria Math" panose="02040503050406030204" pitchFamily="18" charset="0"/>
                                  <a:ea typeface="+mn-ea"/>
                                  <a:cs typeface="+mn-cs"/>
                                </a:rPr>
                                <m:t>𝑥</m:t>
                              </m:r>
                            </m:sub>
                          </m:sSub>
                        </m:num>
                        <m:den>
                          <m:sSub>
                            <m:sSubPr>
                              <m:ctrlPr>
                                <a:rPr lang="en-GB" sz="1600" b="0" i="1">
                                  <a:solidFill>
                                    <a:schemeClr val="dk1"/>
                                  </a:solidFill>
                                  <a:effectLst/>
                                  <a:latin typeface="Cambria Math" panose="02040503050406030204" pitchFamily="18" charset="0"/>
                                  <a:ea typeface="+mn-ea"/>
                                  <a:cs typeface="+mn-cs"/>
                                </a:rPr>
                              </m:ctrlPr>
                            </m:sSubPr>
                            <m:e>
                              <m:r>
                                <a:rPr lang="en-GB" sz="1600" b="0" i="1">
                                  <a:solidFill>
                                    <a:schemeClr val="dk1"/>
                                  </a:solidFill>
                                  <a:effectLst/>
                                  <a:latin typeface="Cambria Math" panose="02040503050406030204" pitchFamily="18" charset="0"/>
                                  <a:ea typeface="+mn-ea"/>
                                  <a:cs typeface="+mn-cs"/>
                                </a:rPr>
                                <m:t>𝐶𝑃𝐼</m:t>
                              </m:r>
                            </m:e>
                            <m:sub>
                              <m:r>
                                <a:rPr lang="en-GB" sz="1600" b="0" i="1">
                                  <a:solidFill>
                                    <a:schemeClr val="dk1"/>
                                  </a:solidFill>
                                  <a:effectLst/>
                                  <a:latin typeface="Cambria Math" panose="02040503050406030204" pitchFamily="18" charset="0"/>
                                  <a:ea typeface="+mn-ea"/>
                                  <a:cs typeface="+mn-cs"/>
                                </a:rPr>
                                <m:t>𝑎𝑑𝑗𝑢𝑠𝑡𝑒𝑑</m:t>
                              </m:r>
                            </m:sub>
                          </m:sSub>
                        </m:den>
                      </m:f>
                    </m:sub>
                  </m:sSub>
                </m:oMath>
              </a14:m>
              <a:r>
                <a:rPr lang="en-GB" sz="1600"/>
                <a:t>  </a:t>
              </a:r>
              <a:r>
                <a:rPr lang="en-GB" sz="1100"/>
                <a:t>	</a:t>
              </a:r>
              <a:endParaRPr lang="en-GB">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p>
            <a:p>
              <a:endParaRPr lang="en-GB" sz="1100"/>
            </a:p>
            <a:p>
              <a:r>
                <a:rPr lang="en-GB" sz="1100"/>
                <a:t>where</a:t>
              </a:r>
            </a:p>
            <a:p>
              <a:endParaRPr lang="en-GB" sz="1100"/>
            </a:p>
            <a:p>
              <a:r>
                <a:rPr lang="en-GB" sz="1100"/>
                <a:t>CINF is the Calculated Indexation determined</a:t>
              </a:r>
              <a:r>
                <a:rPr lang="en-GB" sz="1100" baseline="0"/>
                <a:t> by the change in the published Consumer Price Index (CPI), beginning in the month in which the Capacity Auction Approval Date occurs and ending in June prior to the commencement of the relevant Capacity Year where INFMOD is calculated </a:t>
              </a:r>
            </a:p>
            <a:p>
              <a:endParaRPr lang="en-GB" sz="1100" baseline="0"/>
            </a:p>
            <a:p>
              <a14:m>
                <m:oMath xmlns:m="http://schemas.openxmlformats.org/officeDocument/2006/math">
                  <m:sSub>
                    <m:sSubPr>
                      <m:ctrlPr>
                        <a:rPr lang="en-GB" sz="1100" b="0" i="1">
                          <a:solidFill>
                            <a:schemeClr val="dk1"/>
                          </a:solidFill>
                          <a:effectLst/>
                          <a:latin typeface="Cambria Math" panose="02040503050406030204" pitchFamily="18" charset="0"/>
                          <a:ea typeface="+mn-ea"/>
                          <a:cs typeface="+mn-cs"/>
                        </a:rPr>
                      </m:ctrlPr>
                    </m:sSubPr>
                    <m:e>
                      <m:r>
                        <a:rPr lang="en-GB" sz="1100" b="0" i="1">
                          <a:solidFill>
                            <a:schemeClr val="dk1"/>
                          </a:solidFill>
                          <a:effectLst/>
                          <a:latin typeface="Cambria Math" panose="02040503050406030204" pitchFamily="18" charset="0"/>
                          <a:ea typeface="+mn-ea"/>
                          <a:cs typeface="+mn-cs"/>
                        </a:rPr>
                        <m:t>𝐶𝑃𝐼</m:t>
                      </m:r>
                    </m:e>
                    <m:sub>
                      <m:r>
                        <a:rPr lang="en-GB" sz="1100" b="0" i="1">
                          <a:solidFill>
                            <a:schemeClr val="dk1"/>
                          </a:solidFill>
                          <a:effectLst/>
                          <a:latin typeface="Cambria Math" panose="02040503050406030204" pitchFamily="18" charset="0"/>
                          <a:ea typeface="+mn-ea"/>
                          <a:cs typeface="+mn-cs"/>
                        </a:rPr>
                        <m:t>𝑥</m:t>
                      </m:r>
                    </m:sub>
                  </m:sSub>
                </m:oMath>
              </a14:m>
              <a:r>
                <a:rPr lang="en-GB" sz="1100" baseline="0"/>
                <a:t> means the CPI published for the month of June immediately prior to the beginning of the relevant Capacity Year</a:t>
              </a:r>
            </a:p>
            <a:p>
              <a:endParaRPr lang="en-GB" sz="1100" baseline="0"/>
            </a:p>
            <a:p>
              <a14:m>
                <m:oMath xmlns:m="http://schemas.openxmlformats.org/officeDocument/2006/math">
                  <m:sSub>
                    <m:sSubPr>
                      <m:ctrlPr>
                        <a:rPr lang="en-GB" sz="1100" b="0" i="1">
                          <a:solidFill>
                            <a:schemeClr val="dk1"/>
                          </a:solidFill>
                          <a:effectLst/>
                          <a:latin typeface="Cambria Math" panose="02040503050406030204" pitchFamily="18" charset="0"/>
                          <a:ea typeface="+mn-ea"/>
                          <a:cs typeface="+mn-cs"/>
                        </a:rPr>
                      </m:ctrlPr>
                    </m:sSubPr>
                    <m:e>
                      <m:r>
                        <a:rPr lang="en-GB" sz="1100" b="0" i="1">
                          <a:solidFill>
                            <a:schemeClr val="dk1"/>
                          </a:solidFill>
                          <a:effectLst/>
                          <a:latin typeface="Cambria Math" panose="02040503050406030204" pitchFamily="18" charset="0"/>
                          <a:ea typeface="+mn-ea"/>
                          <a:cs typeface="+mn-cs"/>
                        </a:rPr>
                        <m:t>𝐶𝑃𝐼</m:t>
                      </m:r>
                    </m:e>
                    <m:sub>
                      <m:r>
                        <a:rPr lang="en-GB" sz="1100" b="0" i="1">
                          <a:solidFill>
                            <a:schemeClr val="dk1"/>
                          </a:solidFill>
                          <a:effectLst/>
                          <a:latin typeface="Cambria Math" panose="02040503050406030204" pitchFamily="18" charset="0"/>
                          <a:ea typeface="+mn-ea"/>
                          <a:cs typeface="+mn-cs"/>
                        </a:rPr>
                        <m:t>𝑎𝑑𝑗𝑢𝑠𝑡𝑒𝑑</m:t>
                      </m:r>
                    </m:sub>
                  </m:sSub>
                  <m:r>
                    <m:rPr>
                      <m:nor/>
                    </m:rPr>
                    <a:rPr lang="en-GB" sz="1100" baseline="0">
                      <a:solidFill>
                        <a:schemeClr val="dk1"/>
                      </a:solidFill>
                      <a:effectLst/>
                      <a:latin typeface="+mn-lt"/>
                      <a:ea typeface="+mn-ea"/>
                      <a:cs typeface="+mn-cs"/>
                    </a:rPr>
                    <m:t> </m:t>
                  </m:r>
                </m:oMath>
              </a14:m>
              <a:r>
                <a:rPr lang="en-GB" sz="1100" baseline="0">
                  <a:solidFill>
                    <a:schemeClr val="dk1"/>
                  </a:solidFill>
                  <a:effectLst/>
                  <a:latin typeface="+mn-lt"/>
                  <a:ea typeface="+mn-ea"/>
                  <a:cs typeface="+mn-cs"/>
                </a:rPr>
                <a:t> means </a:t>
              </a:r>
              <a:r>
                <a:rPr lang="en-GB" sz="1100">
                  <a:solidFill>
                    <a:schemeClr val="dk1"/>
                  </a:solidFill>
                  <a:effectLst/>
                  <a:latin typeface="+mn-lt"/>
                  <a:ea typeface="+mn-ea"/>
                  <a:cs typeface="+mn-cs"/>
                </a:rPr>
                <a:t>the CPI for the month in which the Capacity Auction Approval Date occurs adjusted for any inflation adjustments made to the bid caps by the Regulatory Authorities up to the month of June prior to the commencement of the relevant Capacity Year.</a:t>
              </a:r>
            </a:p>
            <a:p>
              <a:r>
                <a:rPr lang="en-GB" sz="1100">
                  <a:solidFill>
                    <a:schemeClr val="dk1"/>
                  </a:solidFill>
                  <a:effectLst/>
                  <a:latin typeface="+mn-lt"/>
                  <a:ea typeface="+mn-ea"/>
                  <a:cs typeface="+mn-cs"/>
                </a:rPr>
                <a:t>  </a:t>
              </a:r>
              <a:endParaRPr lang="en-GB" sz="1100" baseline="0"/>
            </a:p>
            <a:p>
              <a:endParaRPr lang="en-GB" sz="1100"/>
            </a:p>
          </xdr:txBody>
        </xdr:sp>
      </mc:Choice>
      <mc:Fallback xmlns="">
        <xdr:sp macro="" textlink="">
          <xdr:nvSpPr>
            <xdr:cNvPr id="2" name="TextBox 1">
              <a:extLst>
                <a:ext uri="{FF2B5EF4-FFF2-40B4-BE49-F238E27FC236}">
                  <a16:creationId xmlns:a16="http://schemas.microsoft.com/office/drawing/2014/main" id="{43390DF2-7081-4727-B9BC-8757BE7B2530}"/>
                </a:ext>
              </a:extLst>
            </xdr:cNvPr>
            <xdr:cNvSpPr txBox="1"/>
          </xdr:nvSpPr>
          <xdr:spPr>
            <a:xfrm>
              <a:off x="12173935" y="264400"/>
              <a:ext cx="3643478" cy="458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𝐼𝑁𝐹𝑀𝑂𝐷</a:t>
              </a:r>
              <a:r>
                <a:rPr lang="en-GB" sz="1100" i="0">
                  <a:solidFill>
                    <a:schemeClr val="dk1"/>
                  </a:solidFill>
                  <a:effectLst/>
                  <a:latin typeface="Cambria Math" panose="02040503050406030204" pitchFamily="18" charset="0"/>
                  <a:ea typeface="+mn-ea"/>
                  <a:cs typeface="+mn-cs"/>
                </a:rPr>
                <a:t>〗_</a:t>
              </a:r>
              <a:r>
                <a:rPr lang="en-IE" sz="1100" i="0">
                  <a:solidFill>
                    <a:schemeClr val="dk1"/>
                  </a:solidFill>
                  <a:effectLst/>
                  <a:latin typeface="Cambria Math" panose="02040503050406030204" pitchFamily="18" charset="0"/>
                  <a:ea typeface="+mn-ea"/>
                  <a:cs typeface="+mn-cs"/>
                </a:rPr>
                <a:t>𝑢𝑦</a:t>
              </a: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(max</a:t>
              </a:r>
              <a:r>
                <a:rPr lang="en-GB" sz="110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𝐶𝐼𝑁𝐹</a:t>
              </a:r>
              <a:r>
                <a:rPr lang="en-GB" sz="1100" i="0">
                  <a:solidFill>
                    <a:schemeClr val="dk1"/>
                  </a:solidFill>
                  <a:effectLst/>
                  <a:latin typeface="Cambria Math" panose="02040503050406030204" pitchFamily="18" charset="0"/>
                  <a:ea typeface="+mn-ea"/>
                  <a:cs typeface="+mn-cs"/>
                </a:rPr>
                <a:t>〗_</a:t>
              </a:r>
              <a:r>
                <a:rPr lang="en-IE" sz="1100" i="0">
                  <a:solidFill>
                    <a:schemeClr val="dk1"/>
                  </a:solidFill>
                  <a:effectLst/>
                  <a:latin typeface="Cambria Math" panose="02040503050406030204" pitchFamily="18" charset="0"/>
                  <a:ea typeface="+mn-ea"/>
                  <a:cs typeface="+mn-cs"/>
                </a:rPr>
                <a:t>𝑢,</a:t>
              </a:r>
              <a:r>
                <a:rPr lang="en-GB" sz="1100" b="0" i="0">
                  <a:solidFill>
                    <a:schemeClr val="dk1"/>
                  </a:solidFill>
                  <a:effectLst/>
                  <a:latin typeface="Cambria Math" panose="02040503050406030204" pitchFamily="18" charset="0"/>
                  <a:ea typeface="+mn-ea"/>
                  <a:cs typeface="+mn-cs"/>
                </a:rPr>
                <a:t>1</a:t>
              </a:r>
              <a:r>
                <a:rPr lang="en-IE" sz="1100" b="0" i="0">
                  <a:solidFill>
                    <a:schemeClr val="dk1"/>
                  </a:solidFill>
                  <a:effectLst/>
                  <a:latin typeface="Cambria Math" panose="02040503050406030204" pitchFamily="18" charset="0"/>
                  <a:ea typeface="+mn-ea"/>
                  <a:cs typeface="+mn-cs"/>
                </a:rPr>
                <a:t>)</a:t>
              </a:r>
              <a:r>
                <a:rPr lang="en-IE" sz="1100" i="0">
                  <a:solidFill>
                    <a:schemeClr val="dk1"/>
                  </a:solidFill>
                  <a:effectLst/>
                  <a:latin typeface="Cambria Math" panose="02040503050406030204" pitchFamily="18" charset="0"/>
                  <a:ea typeface="+mn-ea"/>
                  <a:cs typeface="+mn-cs"/>
                </a:rPr>
                <a:t>)</a:t>
              </a: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GB" sz="1600" i="0">
                  <a:solidFill>
                    <a:schemeClr val="dk1"/>
                  </a:solidFill>
                  <a:effectLst/>
                  <a:latin typeface="Cambria Math" panose="02040503050406030204" pitchFamily="18" charset="0"/>
                  <a:ea typeface="+mn-ea"/>
                  <a:cs typeface="+mn-cs"/>
                </a:rPr>
                <a:t>〖</a:t>
              </a:r>
              <a:r>
                <a:rPr lang="en-IE" sz="1600" i="0">
                  <a:solidFill>
                    <a:schemeClr val="dk1"/>
                  </a:solidFill>
                  <a:effectLst/>
                  <a:latin typeface="Cambria Math" panose="02040503050406030204" pitchFamily="18" charset="0"/>
                  <a:ea typeface="+mn-ea"/>
                  <a:cs typeface="+mn-cs"/>
                </a:rPr>
                <a:t>𝐶𝐼𝑁𝐹</a:t>
              </a:r>
              <a:r>
                <a:rPr lang="en-GB" sz="1600" i="0">
                  <a:solidFill>
                    <a:schemeClr val="dk1"/>
                  </a:solidFill>
                  <a:effectLst/>
                  <a:latin typeface="Cambria Math" panose="02040503050406030204" pitchFamily="18" charset="0"/>
                  <a:ea typeface="+mn-ea"/>
                  <a:cs typeface="+mn-cs"/>
                </a:rPr>
                <a:t>〗_(</a:t>
              </a:r>
              <a:r>
                <a:rPr lang="en-GB" sz="1600" b="0" i="0">
                  <a:solidFill>
                    <a:schemeClr val="dk1"/>
                  </a:solidFill>
                  <a:effectLst/>
                  <a:latin typeface="Cambria Math" panose="02040503050406030204" pitchFamily="18" charset="0"/>
                  <a:ea typeface="+mn-ea"/>
                  <a:cs typeface="+mn-cs"/>
                </a:rPr>
                <a:t>= 〖𝐶𝑃𝐼〗_𝑥/〖𝐶𝑃𝐼〗_𝑎𝑑𝑗𝑢𝑠𝑡𝑒𝑑 )</a:t>
              </a:r>
              <a:r>
                <a:rPr lang="en-GB" sz="1600"/>
                <a:t>  </a:t>
              </a:r>
              <a:r>
                <a:rPr lang="en-GB" sz="1100"/>
                <a:t>	</a:t>
              </a:r>
              <a:endParaRPr lang="en-GB">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1100"/>
            </a:p>
            <a:p>
              <a:endParaRPr lang="en-GB" sz="1100"/>
            </a:p>
            <a:p>
              <a:r>
                <a:rPr lang="en-GB" sz="1100"/>
                <a:t>where</a:t>
              </a:r>
            </a:p>
            <a:p>
              <a:endParaRPr lang="en-GB" sz="1100"/>
            </a:p>
            <a:p>
              <a:r>
                <a:rPr lang="en-GB" sz="1100"/>
                <a:t>CINF is the Calculated Indexation determined</a:t>
              </a:r>
              <a:r>
                <a:rPr lang="en-GB" sz="1100" baseline="0"/>
                <a:t> by the change in the published Consumer Price Index (CPI), beginning in the month in which the Capacity Auction Approval Date occurs and ending in June prior to the commencement of the relevant Capacity Year where INFMOD is calculated </a:t>
              </a:r>
            </a:p>
            <a:p>
              <a:endParaRPr lang="en-GB" sz="1100" baseline="0"/>
            </a:p>
            <a:p>
              <a:r>
                <a:rPr lang="en-GB" sz="1100" b="0" i="0">
                  <a:solidFill>
                    <a:schemeClr val="dk1"/>
                  </a:solidFill>
                  <a:effectLst/>
                  <a:latin typeface="Cambria Math" panose="02040503050406030204" pitchFamily="18" charset="0"/>
                  <a:ea typeface="+mn-ea"/>
                  <a:cs typeface="+mn-cs"/>
                </a:rPr>
                <a:t>〖𝐶𝑃𝐼〗_𝑥</a:t>
              </a:r>
              <a:r>
                <a:rPr lang="en-GB" sz="1100" baseline="0"/>
                <a:t> means the CPI published for the month of June immediately prior to the beginning of the relevant Capacity Year</a:t>
              </a:r>
            </a:p>
            <a:p>
              <a:endParaRPr lang="en-GB" sz="1100" baseline="0"/>
            </a:p>
            <a:p>
              <a:r>
                <a:rPr lang="en-GB" sz="1100" b="0" i="0">
                  <a:solidFill>
                    <a:schemeClr val="dk1"/>
                  </a:solidFill>
                  <a:effectLst/>
                  <a:latin typeface="Cambria Math" panose="02040503050406030204" pitchFamily="18" charset="0"/>
                  <a:ea typeface="+mn-ea"/>
                  <a:cs typeface="+mn-cs"/>
                </a:rPr>
                <a:t>〖𝐶𝑃𝐼〗_𝑎𝑑𝑗𝑢𝑠𝑡𝑒𝑑</a:t>
              </a:r>
              <a:r>
                <a:rPr lang="en-GB" sz="1100" b="0" i="0" baseline="0">
                  <a:solidFill>
                    <a:schemeClr val="dk1"/>
                  </a:solidFill>
                  <a:effectLst/>
                  <a:latin typeface="+mn-lt"/>
                  <a:ea typeface="+mn-ea"/>
                  <a:cs typeface="+mn-cs"/>
                </a:rPr>
                <a:t> </a:t>
              </a:r>
              <a:r>
                <a:rPr lang="en-GB" sz="1100" b="0" i="0" baseline="0">
                  <a:solidFill>
                    <a:schemeClr val="dk1"/>
                  </a:solidFill>
                  <a:effectLst/>
                  <a:latin typeface="Cambria Math" panose="02040503050406030204" pitchFamily="18" charset="0"/>
                  <a:ea typeface="+mn-ea"/>
                  <a:cs typeface="+mn-cs"/>
                </a:rPr>
                <a:t>"</a:t>
              </a:r>
              <a:r>
                <a:rPr lang="en-GB" sz="1100" i="0" baseline="0">
                  <a:solidFill>
                    <a:schemeClr val="dk1"/>
                  </a:solidFill>
                  <a:effectLst/>
                  <a:latin typeface="Cambria Math" panose="02040503050406030204" pitchFamily="18" charset="0"/>
                  <a:ea typeface="+mn-ea"/>
                  <a:cs typeface="+mn-cs"/>
                </a:rPr>
                <a:t> </a:t>
              </a:r>
              <a:r>
                <a:rPr lang="en-GB" sz="1100" i="0" baseline="0">
                  <a:solidFill>
                    <a:schemeClr val="dk1"/>
                  </a:solidFill>
                  <a:effectLst/>
                  <a:latin typeface="+mn-lt"/>
                  <a:ea typeface="+mn-ea"/>
                  <a:cs typeface="+mn-cs"/>
                </a:rPr>
                <a:t>"</a:t>
              </a:r>
              <a:r>
                <a:rPr lang="en-GB" sz="1100" baseline="0">
                  <a:solidFill>
                    <a:schemeClr val="dk1"/>
                  </a:solidFill>
                  <a:effectLst/>
                  <a:latin typeface="+mn-lt"/>
                  <a:ea typeface="+mn-ea"/>
                  <a:cs typeface="+mn-cs"/>
                </a:rPr>
                <a:t> means </a:t>
              </a:r>
              <a:r>
                <a:rPr lang="en-GB" sz="1100">
                  <a:solidFill>
                    <a:schemeClr val="dk1"/>
                  </a:solidFill>
                  <a:effectLst/>
                  <a:latin typeface="+mn-lt"/>
                  <a:ea typeface="+mn-ea"/>
                  <a:cs typeface="+mn-cs"/>
                </a:rPr>
                <a:t>the CPI for the month in which the Capacity Auction Approval Date occurs adjusted for any inflation adjustments made to the bid caps by the Regulatory Authorities up to the month of June prior to the commencement of the relevant Capacity Year.</a:t>
              </a:r>
            </a:p>
            <a:p>
              <a:r>
                <a:rPr lang="en-GB" sz="1100">
                  <a:solidFill>
                    <a:schemeClr val="dk1"/>
                  </a:solidFill>
                  <a:effectLst/>
                  <a:latin typeface="+mn-lt"/>
                  <a:ea typeface="+mn-ea"/>
                  <a:cs typeface="+mn-cs"/>
                </a:rPr>
                <a:t>  </a:t>
              </a:r>
              <a:endParaRPr lang="en-GB" sz="1100" baseline="0"/>
            </a:p>
            <a:p>
              <a:endParaRPr lang="en-GB" sz="1100"/>
            </a:p>
          </xdr:txBody>
        </xdr:sp>
      </mc:Fallback>
    </mc:AlternateContent>
    <xdr:clientData/>
  </xdr:twoCellAnchor>
  <xdr:twoCellAnchor>
    <xdr:from>
      <xdr:col>0</xdr:col>
      <xdr:colOff>600868</xdr:colOff>
      <xdr:row>8</xdr:row>
      <xdr:rowOff>37481</xdr:rowOff>
    </xdr:from>
    <xdr:to>
      <xdr:col>8</xdr:col>
      <xdr:colOff>1723388</xdr:colOff>
      <xdr:row>16</xdr:row>
      <xdr:rowOff>116542</xdr:rowOff>
    </xdr:to>
    <xdr:sp macro="" textlink="">
      <xdr:nvSpPr>
        <xdr:cNvPr id="3" name="TextBox 2">
          <a:extLst>
            <a:ext uri="{FF2B5EF4-FFF2-40B4-BE49-F238E27FC236}">
              <a16:creationId xmlns:a16="http://schemas.microsoft.com/office/drawing/2014/main" id="{A5024917-0208-4324-AF35-241FFF061F97}"/>
            </a:ext>
          </a:extLst>
        </xdr:cNvPr>
        <xdr:cNvSpPr txBox="1"/>
      </xdr:nvSpPr>
      <xdr:spPr>
        <a:xfrm>
          <a:off x="600868" y="1113246"/>
          <a:ext cx="9934826" cy="151341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Hypothetical Example</a:t>
          </a:r>
          <a:r>
            <a:rPr lang="en-GB" sz="1100" baseline="0"/>
            <a:t> Using Real CPI Figures and Imaginary Auction Parameters:</a:t>
          </a:r>
        </a:p>
        <a:p>
          <a:r>
            <a:rPr lang="en-GB" sz="1100" baseline="0"/>
            <a:t>- T-4 2023/24 Capacity Auction Approval Date is September 2019.</a:t>
          </a:r>
          <a:br>
            <a:rPr lang="en-GB" sz="1100" baseline="0"/>
          </a:br>
          <a:r>
            <a:rPr lang="en-GB" sz="1100" i="1" baseline="0">
              <a:solidFill>
                <a:srgbClr val="FF0000"/>
              </a:solidFill>
            </a:rPr>
            <a:t>- The Bid Caps are unchanged by the RAs from the 22/23 auction, so therefore only reflect inflation up to the start of CY 22/23 i.e September 2022.</a:t>
          </a:r>
          <a:br>
            <a:rPr lang="en-GB" sz="1100" baseline="0"/>
          </a:br>
          <a:r>
            <a:rPr lang="en-GB" sz="1100" baseline="0"/>
            <a:t>- The Capacity Payment Price for the example unit is is €50,000 for a unit based in RoI with a one-year contract.</a:t>
          </a:r>
          <a:endParaRPr lang="en-GB" sz="1100"/>
        </a:p>
        <a:p>
          <a:r>
            <a:rPr lang="en-GB" sz="1100"/>
            <a:t>- CPI Adjusted takes the CPI at Sept 2018 and applies 2% inflation for</a:t>
          </a:r>
          <a:r>
            <a:rPr lang="en-GB" sz="1100" baseline="0"/>
            <a:t> the years to September 20222.  Inflation is not taken into account after that as this inflation was not adjusted for in the bid caps.</a:t>
          </a:r>
          <a:br>
            <a:rPr lang="en-GB" sz="1100" baseline="0"/>
          </a:br>
          <a:r>
            <a:rPr lang="en-GB" sz="1100" baseline="0"/>
            <a:t>- CPI X takes actual CPI at June 2023.</a:t>
          </a:r>
          <a:br>
            <a:rPr lang="en-GB" sz="1100" baseline="0"/>
          </a:br>
          <a:r>
            <a:rPr lang="en-GB" sz="1100" baseline="0"/>
            <a:t>- The CINF is greater than 1, so the CPP is multiplied by the CINF to get the CPP to be applied for 23/24 - €55,104</a:t>
          </a:r>
        </a:p>
        <a:p>
          <a:endParaRPr lang="en-GB"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157E-D618-4CC5-9374-AE2BD612F830}">
  <dimension ref="A2:M34"/>
  <sheetViews>
    <sheetView zoomScale="90" zoomScaleNormal="90" workbookViewId="0">
      <selection activeCell="I11" sqref="I11"/>
    </sheetView>
  </sheetViews>
  <sheetFormatPr defaultRowHeight="14.5" x14ac:dyDescent="0.35"/>
  <cols>
    <col min="1" max="1" width="6" customWidth="1"/>
    <col min="2" max="2" width="25.81640625" bestFit="1" customWidth="1"/>
    <col min="3" max="3" width="16.81640625" bestFit="1" customWidth="1"/>
    <col min="4" max="4" width="17.81640625" bestFit="1" customWidth="1"/>
    <col min="5" max="5" width="12.26953125" bestFit="1" customWidth="1"/>
    <col min="6" max="6" width="12.26953125" customWidth="1"/>
    <col min="7" max="7" width="11" bestFit="1" customWidth="1"/>
    <col min="9" max="9" width="9.453125" bestFit="1" customWidth="1"/>
    <col min="10" max="10" width="24.7265625" customWidth="1"/>
    <col min="12" max="12" width="26.453125" bestFit="1" customWidth="1"/>
    <col min="13" max="13" width="10" bestFit="1" customWidth="1"/>
  </cols>
  <sheetData>
    <row r="2" spans="1:10" x14ac:dyDescent="0.35">
      <c r="B2" s="5" t="s">
        <v>109</v>
      </c>
      <c r="C2" t="s">
        <v>113</v>
      </c>
    </row>
    <row r="3" spans="1:10" x14ac:dyDescent="0.35">
      <c r="G3" s="5" t="s">
        <v>103</v>
      </c>
      <c r="H3" s="5">
        <v>50000</v>
      </c>
      <c r="I3" t="s">
        <v>0</v>
      </c>
      <c r="J3" t="s">
        <v>128</v>
      </c>
    </row>
    <row r="4" spans="1:10" x14ac:dyDescent="0.35">
      <c r="B4" s="5" t="s">
        <v>111</v>
      </c>
      <c r="C4" t="s">
        <v>114</v>
      </c>
      <c r="D4" s="5"/>
      <c r="E4" s="5"/>
      <c r="F4" s="5"/>
      <c r="G4" s="5" t="s">
        <v>103</v>
      </c>
      <c r="H4" s="5">
        <v>100000</v>
      </c>
      <c r="I4" t="s">
        <v>0</v>
      </c>
      <c r="J4" t="s">
        <v>129</v>
      </c>
    </row>
    <row r="6" spans="1:10" ht="43.5" x14ac:dyDescent="0.35">
      <c r="B6" s="10" t="s">
        <v>107</v>
      </c>
      <c r="C6" s="5" t="s">
        <v>116</v>
      </c>
      <c r="D6" s="10" t="s">
        <v>105</v>
      </c>
      <c r="E6" s="11" t="s">
        <v>106</v>
      </c>
      <c r="F6" s="11" t="s">
        <v>102</v>
      </c>
      <c r="G6" s="11" t="s">
        <v>108</v>
      </c>
      <c r="H6" s="11" t="s">
        <v>1</v>
      </c>
      <c r="I6" s="10" t="s">
        <v>2</v>
      </c>
      <c r="J6" s="12" t="s">
        <v>104</v>
      </c>
    </row>
    <row r="7" spans="1:10" x14ac:dyDescent="0.35">
      <c r="B7" s="1">
        <v>43344</v>
      </c>
      <c r="C7" s="17" t="s">
        <v>117</v>
      </c>
      <c r="D7">
        <f>'ROI CPI'!E34</f>
        <v>101.7</v>
      </c>
      <c r="E7" s="7">
        <f>DATEDIF(B7,"01/06/2022","M")/12</f>
        <v>3.75</v>
      </c>
      <c r="F7" s="7">
        <f>D7*(1+0.02)^'Worked example 1'!E7</f>
        <v>109.5397125739471</v>
      </c>
      <c r="G7" s="7">
        <f>'ROI CPI'!$E$79</f>
        <v>113.1</v>
      </c>
      <c r="H7" s="9">
        <f>G7/F7</f>
        <v>1.0325022527665431</v>
      </c>
      <c r="I7" s="3">
        <f>MAX(H7,1)</f>
        <v>1.0325022527665431</v>
      </c>
      <c r="J7" s="8">
        <f>$H$3*I7</f>
        <v>51625.112638327155</v>
      </c>
    </row>
    <row r="8" spans="1:10" x14ac:dyDescent="0.35">
      <c r="B8" s="1"/>
      <c r="E8" s="7"/>
      <c r="F8" s="7"/>
      <c r="G8" s="7"/>
      <c r="H8" s="9"/>
      <c r="I8" s="3"/>
      <c r="J8" s="4"/>
    </row>
    <row r="9" spans="1:10" x14ac:dyDescent="0.35">
      <c r="B9" s="5" t="s">
        <v>115</v>
      </c>
      <c r="E9" s="7"/>
      <c r="F9" s="7"/>
      <c r="G9" s="7"/>
      <c r="H9" s="9"/>
      <c r="I9" s="3"/>
      <c r="J9" s="4"/>
    </row>
    <row r="10" spans="1:10" ht="58" x14ac:dyDescent="0.35">
      <c r="B10" s="10" t="s">
        <v>107</v>
      </c>
      <c r="C10" s="5" t="s">
        <v>116</v>
      </c>
      <c r="D10" s="10" t="s">
        <v>105</v>
      </c>
      <c r="E10" s="11" t="s">
        <v>127</v>
      </c>
      <c r="F10" s="11" t="s">
        <v>102</v>
      </c>
      <c r="G10" s="11" t="s">
        <v>108</v>
      </c>
      <c r="H10" s="11" t="s">
        <v>1</v>
      </c>
      <c r="I10" s="10" t="s">
        <v>2</v>
      </c>
      <c r="J10" s="12" t="s">
        <v>104</v>
      </c>
    </row>
    <row r="11" spans="1:10" x14ac:dyDescent="0.35">
      <c r="A11" s="18">
        <v>1</v>
      </c>
      <c r="B11" s="1">
        <v>43344</v>
      </c>
      <c r="C11" s="17" t="s">
        <v>117</v>
      </c>
      <c r="D11">
        <f>'ROI CPI'!$E$34</f>
        <v>101.7</v>
      </c>
      <c r="E11" s="7">
        <f>IF(DATEDIF(B11,"01/06/2022","M")/12&gt;M34,M34,DATEDIF(B11,"01/06/2022","M")/12)</f>
        <v>3.75</v>
      </c>
      <c r="F11" s="7">
        <f>D11*(1+0.02)^'Worked example 1'!E11</f>
        <v>109.5397125739471</v>
      </c>
      <c r="G11" s="7">
        <f>'ROI CPI'!$E$79</f>
        <v>113.1</v>
      </c>
      <c r="H11" s="9">
        <f>G11/F11</f>
        <v>1.0325022527665431</v>
      </c>
      <c r="I11" s="3">
        <f>MAX(H11,1)</f>
        <v>1.0325022527665431</v>
      </c>
      <c r="J11" s="8">
        <f>$H$4*I11</f>
        <v>103250.22527665431</v>
      </c>
    </row>
    <row r="12" spans="1:10" x14ac:dyDescent="0.35">
      <c r="A12" s="18">
        <v>2</v>
      </c>
      <c r="B12" s="1">
        <v>43344</v>
      </c>
      <c r="C12" s="17" t="s">
        <v>118</v>
      </c>
      <c r="D12">
        <f>'ROI CPI'!$E$34</f>
        <v>101.7</v>
      </c>
      <c r="E12" s="7">
        <f>IF(DATEDIF(B12,"01/06/2023","M")/12&gt;4,4,DATEDIF(B12,"01/06/2023","M")/12)</f>
        <v>4</v>
      </c>
      <c r="F12" s="13">
        <f>D12*(1+0.02)^'Worked example 1'!E12</f>
        <v>110.08335067199999</v>
      </c>
      <c r="G12" s="13">
        <f>G11*1.02</f>
        <v>115.36199999999999</v>
      </c>
      <c r="H12" s="14">
        <f t="shared" ref="H12:H20" si="0">G12/F12</f>
        <v>1.0479513867971557</v>
      </c>
      <c r="I12" s="15">
        <f t="shared" ref="I12:I20" si="1">MAX(H12,1)</f>
        <v>1.0479513867971557</v>
      </c>
      <c r="J12" s="16">
        <f t="shared" ref="J12:J20" si="2">$H$4*I12</f>
        <v>104795.13867971557</v>
      </c>
    </row>
    <row r="13" spans="1:10" x14ac:dyDescent="0.35">
      <c r="A13" s="18">
        <v>3</v>
      </c>
      <c r="B13" s="1">
        <v>43344</v>
      </c>
      <c r="C13" s="17" t="s">
        <v>119</v>
      </c>
      <c r="D13">
        <f>'ROI CPI'!$E$34</f>
        <v>101.7</v>
      </c>
      <c r="E13" s="7">
        <f>IF(DATEDIF(B13,"01/06/2024","M")/12&gt;4,4,DATEDIF(B13,"01/06/2024","M")/12)</f>
        <v>4</v>
      </c>
      <c r="F13" s="13">
        <f>D13*(1+0.02)^'Worked example 1'!E13</f>
        <v>110.08335067199999</v>
      </c>
      <c r="G13" s="13">
        <f t="shared" ref="G13:G20" si="3">G12*1.02</f>
        <v>117.66924</v>
      </c>
      <c r="H13" s="14">
        <f t="shared" si="0"/>
        <v>1.0689104145330988</v>
      </c>
      <c r="I13" s="15">
        <f t="shared" si="1"/>
        <v>1.0689104145330988</v>
      </c>
      <c r="J13" s="16">
        <f t="shared" si="2"/>
        <v>106891.04145330988</v>
      </c>
    </row>
    <row r="14" spans="1:10" x14ac:dyDescent="0.35">
      <c r="A14" s="18">
        <v>4</v>
      </c>
      <c r="B14" s="1">
        <v>43344</v>
      </c>
      <c r="C14" s="17" t="s">
        <v>120</v>
      </c>
      <c r="D14">
        <f>'ROI CPI'!$E$34</f>
        <v>101.7</v>
      </c>
      <c r="E14" s="7">
        <f>IF(DATEDIF(B14,"01/06/2025","M")/12&gt;4,4,DATEDIF(B14,"01/06/2025","M")/12)</f>
        <v>4</v>
      </c>
      <c r="F14" s="13">
        <f>D14*(1+0.02)^'Worked example 1'!E14</f>
        <v>110.08335067199999</v>
      </c>
      <c r="G14" s="13">
        <f t="shared" si="3"/>
        <v>120.0226248</v>
      </c>
      <c r="H14" s="14">
        <f t="shared" si="0"/>
        <v>1.0902886228237609</v>
      </c>
      <c r="I14" s="15">
        <f t="shared" si="1"/>
        <v>1.0902886228237609</v>
      </c>
      <c r="J14" s="16">
        <f t="shared" si="2"/>
        <v>109028.8622823761</v>
      </c>
    </row>
    <row r="15" spans="1:10" x14ac:dyDescent="0.35">
      <c r="A15" s="18">
        <v>5</v>
      </c>
      <c r="B15" s="1">
        <v>43344</v>
      </c>
      <c r="C15" s="17" t="s">
        <v>121</v>
      </c>
      <c r="D15">
        <f>'ROI CPI'!$E$34</f>
        <v>101.7</v>
      </c>
      <c r="E15" s="7">
        <f>IF(DATEDIF(B15,"01/06/2026","M")/12&gt;4,4,DATEDIF(B15,"01/06/2026","M")/12)</f>
        <v>4</v>
      </c>
      <c r="F15" s="13">
        <f>D15*(1+0.02)^'Worked example 1'!E15</f>
        <v>110.08335067199999</v>
      </c>
      <c r="G15" s="13">
        <f t="shared" si="3"/>
        <v>122.423077296</v>
      </c>
      <c r="H15" s="14">
        <f t="shared" si="0"/>
        <v>1.112094395280236</v>
      </c>
      <c r="I15" s="15">
        <f t="shared" si="1"/>
        <v>1.112094395280236</v>
      </c>
      <c r="J15" s="16">
        <f t="shared" si="2"/>
        <v>111209.43952802361</v>
      </c>
    </row>
    <row r="16" spans="1:10" x14ac:dyDescent="0.35">
      <c r="A16" s="18">
        <v>6</v>
      </c>
      <c r="B16" s="1">
        <v>43344</v>
      </c>
      <c r="C16" s="17" t="s">
        <v>122</v>
      </c>
      <c r="D16">
        <f>'ROI CPI'!$E$34</f>
        <v>101.7</v>
      </c>
      <c r="E16" s="7">
        <f>IF(DATEDIF(B16,"01/06/2027","M")/12&gt;4,4,DATEDIF(B16,"01/06/2027","M")/12)</f>
        <v>4</v>
      </c>
      <c r="F16" s="13">
        <f>D16*(1+0.02)^'Worked example 1'!E16</f>
        <v>110.08335067199999</v>
      </c>
      <c r="G16" s="13">
        <f t="shared" si="3"/>
        <v>124.87153884192</v>
      </c>
      <c r="H16" s="14">
        <f t="shared" si="0"/>
        <v>1.1343362831858408</v>
      </c>
      <c r="I16" s="15">
        <f t="shared" si="1"/>
        <v>1.1343362831858408</v>
      </c>
      <c r="J16" s="16">
        <f t="shared" si="2"/>
        <v>113433.62831858407</v>
      </c>
    </row>
    <row r="17" spans="1:13" x14ac:dyDescent="0.35">
      <c r="A17" s="18">
        <v>7</v>
      </c>
      <c r="B17" s="1">
        <v>43344</v>
      </c>
      <c r="C17" s="17" t="s">
        <v>123</v>
      </c>
      <c r="D17">
        <f>'ROI CPI'!$E$34</f>
        <v>101.7</v>
      </c>
      <c r="E17" s="7">
        <f t="shared" ref="E17:E20" si="4">IF(DATEDIF(B17,"01/06/2024","M")/12&gt;4,4,DATEDIF(B17,"01/06/2024","M")/12)</f>
        <v>4</v>
      </c>
      <c r="F17" s="13">
        <f>D17*(1+0.02)^'Worked example 1'!E17</f>
        <v>110.08335067199999</v>
      </c>
      <c r="G17" s="13">
        <f t="shared" si="3"/>
        <v>127.3689696187584</v>
      </c>
      <c r="H17" s="14">
        <f t="shared" si="0"/>
        <v>1.1570230088495577</v>
      </c>
      <c r="I17" s="15">
        <f t="shared" si="1"/>
        <v>1.1570230088495577</v>
      </c>
      <c r="J17" s="16">
        <f t="shared" si="2"/>
        <v>115702.30088495577</v>
      </c>
    </row>
    <row r="18" spans="1:13" x14ac:dyDescent="0.35">
      <c r="A18" s="18">
        <v>8</v>
      </c>
      <c r="B18" s="1">
        <v>43344</v>
      </c>
      <c r="C18" s="17" t="s">
        <v>124</v>
      </c>
      <c r="D18">
        <f>'ROI CPI'!$E$34</f>
        <v>101.7</v>
      </c>
      <c r="E18" s="7">
        <f t="shared" si="4"/>
        <v>4</v>
      </c>
      <c r="F18" s="13">
        <f>D18*(1+0.02)^'Worked example 1'!E18</f>
        <v>110.08335067199999</v>
      </c>
      <c r="G18" s="13">
        <f t="shared" si="3"/>
        <v>129.91634901113358</v>
      </c>
      <c r="H18" s="14">
        <f t="shared" si="0"/>
        <v>1.1801634690265488</v>
      </c>
      <c r="I18" s="15">
        <f t="shared" si="1"/>
        <v>1.1801634690265488</v>
      </c>
      <c r="J18" s="16">
        <f t="shared" si="2"/>
        <v>118016.34690265488</v>
      </c>
    </row>
    <row r="19" spans="1:13" x14ac:dyDescent="0.35">
      <c r="A19" s="18">
        <v>9</v>
      </c>
      <c r="B19" s="1">
        <v>43344</v>
      </c>
      <c r="C19" s="17" t="s">
        <v>125</v>
      </c>
      <c r="D19">
        <f>'ROI CPI'!$E$34</f>
        <v>101.7</v>
      </c>
      <c r="E19" s="7">
        <f t="shared" si="4"/>
        <v>4</v>
      </c>
      <c r="F19" s="13">
        <f>D19*(1+0.02)^'Worked example 1'!E19</f>
        <v>110.08335067199999</v>
      </c>
      <c r="G19" s="13">
        <f t="shared" si="3"/>
        <v>132.51467599135626</v>
      </c>
      <c r="H19" s="14">
        <f t="shared" si="0"/>
        <v>1.2037667384070798</v>
      </c>
      <c r="I19" s="15">
        <f t="shared" si="1"/>
        <v>1.2037667384070798</v>
      </c>
      <c r="J19" s="16">
        <f t="shared" si="2"/>
        <v>120376.67384070798</v>
      </c>
    </row>
    <row r="20" spans="1:13" x14ac:dyDescent="0.35">
      <c r="A20" s="18">
        <v>10</v>
      </c>
      <c r="B20" s="1">
        <v>43344</v>
      </c>
      <c r="C20" s="17" t="s">
        <v>126</v>
      </c>
      <c r="D20">
        <f>'ROI CPI'!$E$34</f>
        <v>101.7</v>
      </c>
      <c r="E20" s="7">
        <f t="shared" si="4"/>
        <v>4</v>
      </c>
      <c r="F20" s="13">
        <f>D20*(1+0.02)^'Worked example 1'!E20</f>
        <v>110.08335067199999</v>
      </c>
      <c r="G20" s="13">
        <f t="shared" si="3"/>
        <v>135.16496951118339</v>
      </c>
      <c r="H20" s="14">
        <f t="shared" si="0"/>
        <v>1.2278420731752215</v>
      </c>
      <c r="I20" s="15">
        <f t="shared" si="1"/>
        <v>1.2278420731752215</v>
      </c>
      <c r="J20" s="16">
        <f t="shared" si="2"/>
        <v>122784.20731752216</v>
      </c>
    </row>
    <row r="21" spans="1:13" x14ac:dyDescent="0.35">
      <c r="G21" s="6"/>
      <c r="I21" s="3"/>
    </row>
    <row r="32" spans="1:13" x14ac:dyDescent="0.35">
      <c r="L32" t="s">
        <v>130</v>
      </c>
      <c r="M32" s="1">
        <v>43344</v>
      </c>
    </row>
    <row r="33" spans="12:13" x14ac:dyDescent="0.35">
      <c r="L33" t="s">
        <v>131</v>
      </c>
      <c r="M33" s="1">
        <v>44805</v>
      </c>
    </row>
    <row r="34" spans="12:13" x14ac:dyDescent="0.35">
      <c r="L34" t="s">
        <v>132</v>
      </c>
      <c r="M34" s="3">
        <f>(M33-M32)/365</f>
        <v>4.0027397260273974</v>
      </c>
    </row>
  </sheetData>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666C-2D67-4F89-B67D-C25B58309C79}">
  <dimension ref="B2:J21"/>
  <sheetViews>
    <sheetView tabSelected="1" zoomScale="85" zoomScaleNormal="85" workbookViewId="0">
      <selection activeCell="H22" sqref="H22"/>
    </sheetView>
  </sheetViews>
  <sheetFormatPr defaultRowHeight="14.5" x14ac:dyDescent="0.35"/>
  <cols>
    <col min="2" max="2" width="25.81640625" bestFit="1" customWidth="1"/>
    <col min="3" max="3" width="25.81640625" customWidth="1"/>
    <col min="4" max="4" width="23.453125" bestFit="1" customWidth="1"/>
    <col min="5" max="5" width="12.26953125" bestFit="1" customWidth="1"/>
    <col min="6" max="6" width="12.26953125" customWidth="1"/>
    <col min="7" max="7" width="11" bestFit="1" customWidth="1"/>
    <col min="9" max="9" width="32.26953125" bestFit="1" customWidth="1"/>
  </cols>
  <sheetData>
    <row r="2" spans="2:10" x14ac:dyDescent="0.35">
      <c r="B2" s="5" t="s">
        <v>109</v>
      </c>
      <c r="C2" t="s">
        <v>110</v>
      </c>
    </row>
    <row r="4" spans="2:10" x14ac:dyDescent="0.35">
      <c r="B4" s="5" t="s">
        <v>111</v>
      </c>
      <c r="C4" t="s">
        <v>112</v>
      </c>
      <c r="D4" s="5"/>
      <c r="E4" s="5"/>
      <c r="F4" s="5"/>
      <c r="G4" s="5" t="s">
        <v>103</v>
      </c>
      <c r="H4" s="5">
        <v>50000</v>
      </c>
      <c r="I4" t="s">
        <v>0</v>
      </c>
    </row>
    <row r="6" spans="2:10" ht="29" x14ac:dyDescent="0.35">
      <c r="B6" s="10" t="s">
        <v>107</v>
      </c>
      <c r="C6" s="10" t="s">
        <v>105</v>
      </c>
      <c r="D6" s="11" t="s">
        <v>133</v>
      </c>
      <c r="E6" s="11" t="s">
        <v>102</v>
      </c>
      <c r="F6" s="11" t="s">
        <v>108</v>
      </c>
      <c r="G6" s="11" t="s">
        <v>1</v>
      </c>
      <c r="H6" s="10" t="s">
        <v>2</v>
      </c>
      <c r="I6" s="12" t="s">
        <v>104</v>
      </c>
    </row>
    <row r="7" spans="2:10" x14ac:dyDescent="0.35">
      <c r="B7" s="1">
        <v>43709</v>
      </c>
      <c r="C7">
        <f>'ROI CPI'!E46</f>
        <v>102.6</v>
      </c>
      <c r="D7" s="7">
        <f>IF(DATEDIF(B7,"01/06/2023","M")/12&gt;C21,C21,DATEDIF(B7,"01/06/2023","M")/12)</f>
        <v>3.0027397260273974</v>
      </c>
      <c r="E7" s="7">
        <f>C7*(1+0.02)^'Worked example 2'!D7</f>
        <v>108.88584810788294</v>
      </c>
      <c r="F7" s="7">
        <f>'ROI CPI'!$E$91</f>
        <v>120</v>
      </c>
      <c r="G7" s="9">
        <f>F7/E7</f>
        <v>1.1020715922706987</v>
      </c>
      <c r="H7" s="3">
        <f>MAX(G7,1)</f>
        <v>1.1020715922706987</v>
      </c>
      <c r="I7" s="8">
        <f>$H$4*H7</f>
        <v>55103.579613534937</v>
      </c>
    </row>
    <row r="8" spans="2:10" x14ac:dyDescent="0.35">
      <c r="B8" s="1"/>
      <c r="D8" s="7"/>
      <c r="E8" s="7"/>
      <c r="F8" s="7"/>
      <c r="G8" s="9"/>
      <c r="H8" s="3"/>
      <c r="I8" s="4"/>
    </row>
    <row r="9" spans="2:10" x14ac:dyDescent="0.35">
      <c r="B9" s="1"/>
      <c r="D9" s="7"/>
      <c r="E9" s="7"/>
      <c r="F9" s="7"/>
      <c r="G9" s="9"/>
      <c r="H9" s="3"/>
      <c r="I9" s="4"/>
    </row>
    <row r="10" spans="2:10" x14ac:dyDescent="0.35">
      <c r="B10" s="1"/>
      <c r="D10" s="7"/>
      <c r="E10" s="7"/>
      <c r="F10" s="7"/>
      <c r="G10" s="9"/>
      <c r="H10" s="3"/>
      <c r="I10" s="4"/>
    </row>
    <row r="11" spans="2:10" x14ac:dyDescent="0.35">
      <c r="B11" s="1"/>
      <c r="D11" s="7"/>
      <c r="E11" s="7"/>
      <c r="F11" s="7"/>
      <c r="G11" s="9"/>
      <c r="H11" s="3"/>
      <c r="I11" s="4"/>
    </row>
    <row r="12" spans="2:10" x14ac:dyDescent="0.35">
      <c r="B12" s="1"/>
      <c r="D12" s="7"/>
      <c r="E12" s="7"/>
      <c r="F12" s="7"/>
      <c r="G12" s="9"/>
      <c r="H12" s="3"/>
      <c r="I12" s="4"/>
      <c r="J12" s="5"/>
    </row>
    <row r="13" spans="2:10" x14ac:dyDescent="0.35">
      <c r="B13" s="1"/>
      <c r="D13" s="7"/>
      <c r="E13" s="7"/>
      <c r="F13" s="7"/>
      <c r="G13" s="9"/>
      <c r="H13" s="3"/>
      <c r="I13" s="4"/>
    </row>
    <row r="14" spans="2:10" x14ac:dyDescent="0.35">
      <c r="B14" s="1"/>
      <c r="D14" s="7"/>
      <c r="E14" s="7"/>
      <c r="F14" s="7"/>
      <c r="G14" s="9"/>
      <c r="H14" s="3"/>
      <c r="I14" s="4"/>
    </row>
    <row r="19" spans="2:9" x14ac:dyDescent="0.35">
      <c r="B19" t="s">
        <v>130</v>
      </c>
      <c r="C19" s="1">
        <v>43709</v>
      </c>
    </row>
    <row r="20" spans="2:9" x14ac:dyDescent="0.35">
      <c r="B20" t="s">
        <v>131</v>
      </c>
      <c r="C20" s="1">
        <v>44805</v>
      </c>
    </row>
    <row r="21" spans="2:9" x14ac:dyDescent="0.35">
      <c r="B21" t="s">
        <v>132</v>
      </c>
      <c r="C21" s="3">
        <f>(C20-C19)/365</f>
        <v>3.0027397260273974</v>
      </c>
      <c r="G21" s="6"/>
      <c r="I21" s="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591AF-0321-4D39-9576-2510F9322585}">
  <dimension ref="A1:F94"/>
  <sheetViews>
    <sheetView topLeftCell="A63" workbookViewId="0">
      <selection activeCell="F86" sqref="F86"/>
    </sheetView>
  </sheetViews>
  <sheetFormatPr defaultRowHeight="14.5" x14ac:dyDescent="0.35"/>
  <cols>
    <col min="1" max="1" width="38.7265625" customWidth="1"/>
    <col min="2" max="2" width="16" customWidth="1"/>
    <col min="3" max="3" width="20.26953125" customWidth="1"/>
    <col min="4" max="4" width="18.453125" customWidth="1"/>
    <col min="5" max="5" width="10.1796875" customWidth="1"/>
  </cols>
  <sheetData>
    <row r="1" spans="1:5" x14ac:dyDescent="0.35">
      <c r="A1" t="s">
        <v>3</v>
      </c>
      <c r="B1" t="s">
        <v>4</v>
      </c>
      <c r="C1" t="s">
        <v>5</v>
      </c>
      <c r="D1" t="s">
        <v>6</v>
      </c>
      <c r="E1" t="s">
        <v>7</v>
      </c>
    </row>
    <row r="2" spans="1:5" x14ac:dyDescent="0.35">
      <c r="A2" t="s">
        <v>8</v>
      </c>
      <c r="B2" t="s">
        <v>9</v>
      </c>
      <c r="C2" t="s">
        <v>10</v>
      </c>
      <c r="D2" t="s">
        <v>11</v>
      </c>
      <c r="E2">
        <v>99.2</v>
      </c>
    </row>
    <row r="3" spans="1:5" x14ac:dyDescent="0.35">
      <c r="A3" t="s">
        <v>8</v>
      </c>
      <c r="B3" t="s">
        <v>12</v>
      </c>
      <c r="C3" t="s">
        <v>10</v>
      </c>
      <c r="D3" t="s">
        <v>11</v>
      </c>
      <c r="E3">
        <v>99.6</v>
      </c>
    </row>
    <row r="4" spans="1:5" x14ac:dyDescent="0.35">
      <c r="A4" t="s">
        <v>8</v>
      </c>
      <c r="B4" t="s">
        <v>13</v>
      </c>
      <c r="C4" t="s">
        <v>10</v>
      </c>
      <c r="D4" t="s">
        <v>11</v>
      </c>
      <c r="E4">
        <v>100</v>
      </c>
    </row>
    <row r="5" spans="1:5" x14ac:dyDescent="0.35">
      <c r="A5" t="s">
        <v>8</v>
      </c>
      <c r="B5" t="s">
        <v>14</v>
      </c>
      <c r="C5" t="s">
        <v>10</v>
      </c>
      <c r="D5" t="s">
        <v>11</v>
      </c>
      <c r="E5">
        <v>100.2</v>
      </c>
    </row>
    <row r="6" spans="1:5" x14ac:dyDescent="0.35">
      <c r="A6" t="s">
        <v>8</v>
      </c>
      <c r="B6" t="s">
        <v>15</v>
      </c>
      <c r="C6" t="s">
        <v>10</v>
      </c>
      <c r="D6" t="s">
        <v>11</v>
      </c>
      <c r="E6">
        <v>100.7</v>
      </c>
    </row>
    <row r="7" spans="1:5" x14ac:dyDescent="0.35">
      <c r="A7" t="s">
        <v>8</v>
      </c>
      <c r="B7" t="s">
        <v>16</v>
      </c>
      <c r="C7" t="s">
        <v>10</v>
      </c>
      <c r="D7" t="s">
        <v>11</v>
      </c>
      <c r="E7">
        <v>101.4</v>
      </c>
    </row>
    <row r="8" spans="1:5" x14ac:dyDescent="0.35">
      <c r="A8" t="s">
        <v>8</v>
      </c>
      <c r="B8" t="s">
        <v>17</v>
      </c>
      <c r="C8" t="s">
        <v>10</v>
      </c>
      <c r="D8" t="s">
        <v>11</v>
      </c>
      <c r="E8">
        <v>101.2</v>
      </c>
    </row>
    <row r="9" spans="1:5" x14ac:dyDescent="0.35">
      <c r="A9" t="s">
        <v>8</v>
      </c>
      <c r="B9" t="s">
        <v>18</v>
      </c>
      <c r="C9" t="s">
        <v>10</v>
      </c>
      <c r="D9" t="s">
        <v>11</v>
      </c>
      <c r="E9">
        <v>101</v>
      </c>
    </row>
    <row r="10" spans="1:5" x14ac:dyDescent="0.35">
      <c r="A10" t="s">
        <v>8</v>
      </c>
      <c r="B10" t="s">
        <v>19</v>
      </c>
      <c r="C10" t="s">
        <v>10</v>
      </c>
      <c r="D10" t="s">
        <v>11</v>
      </c>
      <c r="E10">
        <v>100.6</v>
      </c>
    </row>
    <row r="11" spans="1:5" x14ac:dyDescent="0.35">
      <c r="A11" t="s">
        <v>8</v>
      </c>
      <c r="B11" t="s">
        <v>20</v>
      </c>
      <c r="C11" t="s">
        <v>10</v>
      </c>
      <c r="D11" t="s">
        <v>11</v>
      </c>
      <c r="E11">
        <v>100.1</v>
      </c>
    </row>
    <row r="12" spans="1:5" x14ac:dyDescent="0.35">
      <c r="A12" t="s">
        <v>8</v>
      </c>
      <c r="B12" t="s">
        <v>21</v>
      </c>
      <c r="C12" t="s">
        <v>10</v>
      </c>
      <c r="D12" t="s">
        <v>11</v>
      </c>
      <c r="E12">
        <v>100</v>
      </c>
    </row>
    <row r="13" spans="1:5" x14ac:dyDescent="0.35">
      <c r="A13" t="s">
        <v>8</v>
      </c>
      <c r="B13" t="s">
        <v>22</v>
      </c>
      <c r="C13" t="s">
        <v>10</v>
      </c>
      <c r="D13" t="s">
        <v>11</v>
      </c>
      <c r="E13">
        <v>100</v>
      </c>
    </row>
    <row r="14" spans="1:5" x14ac:dyDescent="0.35">
      <c r="A14" t="s">
        <v>8</v>
      </c>
      <c r="B14" t="s">
        <v>23</v>
      </c>
      <c r="C14" t="s">
        <v>10</v>
      </c>
      <c r="D14" t="s">
        <v>11</v>
      </c>
      <c r="E14">
        <v>99.5</v>
      </c>
    </row>
    <row r="15" spans="1:5" x14ac:dyDescent="0.35">
      <c r="A15" t="s">
        <v>8</v>
      </c>
      <c r="B15" t="s">
        <v>24</v>
      </c>
      <c r="C15" t="s">
        <v>10</v>
      </c>
      <c r="D15" t="s">
        <v>11</v>
      </c>
      <c r="E15">
        <v>100.1</v>
      </c>
    </row>
    <row r="16" spans="1:5" x14ac:dyDescent="0.35">
      <c r="A16" t="s">
        <v>8</v>
      </c>
      <c r="B16" t="s">
        <v>25</v>
      </c>
      <c r="C16" t="s">
        <v>10</v>
      </c>
      <c r="D16" t="s">
        <v>11</v>
      </c>
      <c r="E16">
        <v>100.7</v>
      </c>
    </row>
    <row r="17" spans="1:5" x14ac:dyDescent="0.35">
      <c r="A17" t="s">
        <v>8</v>
      </c>
      <c r="B17" t="s">
        <v>26</v>
      </c>
      <c r="C17" t="s">
        <v>10</v>
      </c>
      <c r="D17" t="s">
        <v>11</v>
      </c>
      <c r="E17">
        <v>101.1</v>
      </c>
    </row>
    <row r="18" spans="1:5" x14ac:dyDescent="0.35">
      <c r="A18" t="s">
        <v>8</v>
      </c>
      <c r="B18" t="s">
        <v>27</v>
      </c>
      <c r="C18" t="s">
        <v>10</v>
      </c>
      <c r="D18" t="s">
        <v>11</v>
      </c>
      <c r="E18">
        <v>100.9</v>
      </c>
    </row>
    <row r="19" spans="1:5" x14ac:dyDescent="0.35">
      <c r="A19" t="s">
        <v>8</v>
      </c>
      <c r="B19" t="s">
        <v>28</v>
      </c>
      <c r="C19" t="s">
        <v>10</v>
      </c>
      <c r="D19" t="s">
        <v>11</v>
      </c>
      <c r="E19">
        <v>101</v>
      </c>
    </row>
    <row r="20" spans="1:5" x14ac:dyDescent="0.35">
      <c r="A20" t="s">
        <v>8</v>
      </c>
      <c r="B20" t="s">
        <v>29</v>
      </c>
      <c r="C20" t="s">
        <v>10</v>
      </c>
      <c r="D20" t="s">
        <v>11</v>
      </c>
      <c r="E20">
        <v>101</v>
      </c>
    </row>
    <row r="21" spans="1:5" x14ac:dyDescent="0.35">
      <c r="A21" t="s">
        <v>8</v>
      </c>
      <c r="B21" t="s">
        <v>30</v>
      </c>
      <c r="C21" t="s">
        <v>10</v>
      </c>
      <c r="D21" t="s">
        <v>11</v>
      </c>
      <c r="E21">
        <v>101.4</v>
      </c>
    </row>
    <row r="22" spans="1:5" x14ac:dyDescent="0.35">
      <c r="A22" t="s">
        <v>8</v>
      </c>
      <c r="B22" t="s">
        <v>31</v>
      </c>
      <c r="C22" t="s">
        <v>10</v>
      </c>
      <c r="D22" t="s">
        <v>11</v>
      </c>
      <c r="E22">
        <v>100.8</v>
      </c>
    </row>
    <row r="23" spans="1:5" x14ac:dyDescent="0.35">
      <c r="A23" t="s">
        <v>8</v>
      </c>
      <c r="B23" t="s">
        <v>32</v>
      </c>
      <c r="C23" t="s">
        <v>10</v>
      </c>
      <c r="D23" t="s">
        <v>11</v>
      </c>
      <c r="E23">
        <v>100.7</v>
      </c>
    </row>
    <row r="24" spans="1:5" x14ac:dyDescent="0.35">
      <c r="A24" t="s">
        <v>8</v>
      </c>
      <c r="B24" t="s">
        <v>33</v>
      </c>
      <c r="C24" t="s">
        <v>10</v>
      </c>
      <c r="D24" t="s">
        <v>11</v>
      </c>
      <c r="E24">
        <v>100.5</v>
      </c>
    </row>
    <row r="25" spans="1:5" x14ac:dyDescent="0.35">
      <c r="A25" t="s">
        <v>8</v>
      </c>
      <c r="B25" t="s">
        <v>34</v>
      </c>
      <c r="C25" t="s">
        <v>10</v>
      </c>
      <c r="D25" t="s">
        <v>11</v>
      </c>
      <c r="E25">
        <v>100.4</v>
      </c>
    </row>
    <row r="26" spans="1:5" x14ac:dyDescent="0.35">
      <c r="A26" t="s">
        <v>8</v>
      </c>
      <c r="B26" t="s">
        <v>35</v>
      </c>
      <c r="C26" t="s">
        <v>10</v>
      </c>
      <c r="D26" t="s">
        <v>11</v>
      </c>
      <c r="E26">
        <v>99.7</v>
      </c>
    </row>
    <row r="27" spans="1:5" x14ac:dyDescent="0.35">
      <c r="A27" t="s">
        <v>8</v>
      </c>
      <c r="B27" t="s">
        <v>36</v>
      </c>
      <c r="C27" t="s">
        <v>10</v>
      </c>
      <c r="D27" t="s">
        <v>11</v>
      </c>
      <c r="E27">
        <v>100.6</v>
      </c>
    </row>
    <row r="28" spans="1:5" x14ac:dyDescent="0.35">
      <c r="A28" t="s">
        <v>8</v>
      </c>
      <c r="B28" t="s">
        <v>37</v>
      </c>
      <c r="C28" t="s">
        <v>10</v>
      </c>
      <c r="D28" t="s">
        <v>11</v>
      </c>
      <c r="E28">
        <v>100.9</v>
      </c>
    </row>
    <row r="29" spans="1:5" x14ac:dyDescent="0.35">
      <c r="A29" t="s">
        <v>8</v>
      </c>
      <c r="B29" t="s">
        <v>38</v>
      </c>
      <c r="C29" t="s">
        <v>10</v>
      </c>
      <c r="D29" t="s">
        <v>11</v>
      </c>
      <c r="E29">
        <v>100.7</v>
      </c>
    </row>
    <row r="30" spans="1:5" x14ac:dyDescent="0.35">
      <c r="A30" t="s">
        <v>8</v>
      </c>
      <c r="B30" t="s">
        <v>39</v>
      </c>
      <c r="C30" t="s">
        <v>10</v>
      </c>
      <c r="D30" t="s">
        <v>11</v>
      </c>
      <c r="E30">
        <v>101.3</v>
      </c>
    </row>
    <row r="31" spans="1:5" x14ac:dyDescent="0.35">
      <c r="A31" t="s">
        <v>8</v>
      </c>
      <c r="B31" t="s">
        <v>40</v>
      </c>
      <c r="C31" t="s">
        <v>10</v>
      </c>
      <c r="D31" t="s">
        <v>11</v>
      </c>
      <c r="E31">
        <v>101.4</v>
      </c>
    </row>
    <row r="32" spans="1:5" x14ac:dyDescent="0.35">
      <c r="A32" t="s">
        <v>8</v>
      </c>
      <c r="B32" t="s">
        <v>41</v>
      </c>
      <c r="C32" t="s">
        <v>10</v>
      </c>
      <c r="D32" t="s">
        <v>11</v>
      </c>
      <c r="E32">
        <v>101.8</v>
      </c>
    </row>
    <row r="33" spans="1:5" x14ac:dyDescent="0.35">
      <c r="A33" t="s">
        <v>8</v>
      </c>
      <c r="B33" t="s">
        <v>42</v>
      </c>
      <c r="C33" t="s">
        <v>10</v>
      </c>
      <c r="D33" t="s">
        <v>11</v>
      </c>
      <c r="E33">
        <v>102.1</v>
      </c>
    </row>
    <row r="34" spans="1:5" x14ac:dyDescent="0.35">
      <c r="A34" t="s">
        <v>8</v>
      </c>
      <c r="B34" t="s">
        <v>43</v>
      </c>
      <c r="C34" t="s">
        <v>10</v>
      </c>
      <c r="D34" t="s">
        <v>11</v>
      </c>
      <c r="E34">
        <v>101.7</v>
      </c>
    </row>
    <row r="35" spans="1:5" x14ac:dyDescent="0.35">
      <c r="A35" t="s">
        <v>8</v>
      </c>
      <c r="B35" t="s">
        <v>44</v>
      </c>
      <c r="C35" t="s">
        <v>10</v>
      </c>
      <c r="D35" t="s">
        <v>11</v>
      </c>
      <c r="E35">
        <v>101.6</v>
      </c>
    </row>
    <row r="36" spans="1:5" x14ac:dyDescent="0.35">
      <c r="A36" t="s">
        <v>8</v>
      </c>
      <c r="B36" t="s">
        <v>45</v>
      </c>
      <c r="C36" t="s">
        <v>10</v>
      </c>
      <c r="D36" t="s">
        <v>11</v>
      </c>
      <c r="E36">
        <v>101.1</v>
      </c>
    </row>
    <row r="37" spans="1:5" x14ac:dyDescent="0.35">
      <c r="A37" t="s">
        <v>8</v>
      </c>
      <c r="B37" t="s">
        <v>46</v>
      </c>
      <c r="C37" t="s">
        <v>10</v>
      </c>
      <c r="D37" t="s">
        <v>11</v>
      </c>
      <c r="E37">
        <v>101.1</v>
      </c>
    </row>
    <row r="38" spans="1:5" x14ac:dyDescent="0.35">
      <c r="A38" t="s">
        <v>8</v>
      </c>
      <c r="B38" t="s">
        <v>47</v>
      </c>
      <c r="C38" t="s">
        <v>10</v>
      </c>
      <c r="D38" t="s">
        <v>11</v>
      </c>
      <c r="E38">
        <v>100.4</v>
      </c>
    </row>
    <row r="39" spans="1:5" x14ac:dyDescent="0.35">
      <c r="A39" t="s">
        <v>8</v>
      </c>
      <c r="B39" t="s">
        <v>48</v>
      </c>
      <c r="C39" t="s">
        <v>10</v>
      </c>
      <c r="D39" t="s">
        <v>11</v>
      </c>
      <c r="E39">
        <v>101.2</v>
      </c>
    </row>
    <row r="40" spans="1:5" x14ac:dyDescent="0.35">
      <c r="A40" t="s">
        <v>8</v>
      </c>
      <c r="B40" t="s">
        <v>49</v>
      </c>
      <c r="C40" t="s">
        <v>10</v>
      </c>
      <c r="D40" t="s">
        <v>11</v>
      </c>
      <c r="E40">
        <v>102</v>
      </c>
    </row>
    <row r="41" spans="1:5" x14ac:dyDescent="0.35">
      <c r="A41" t="s">
        <v>8</v>
      </c>
      <c r="B41" t="s">
        <v>50</v>
      </c>
      <c r="C41" t="s">
        <v>10</v>
      </c>
      <c r="D41" t="s">
        <v>11</v>
      </c>
      <c r="E41">
        <v>102.4</v>
      </c>
    </row>
    <row r="42" spans="1:5" x14ac:dyDescent="0.35">
      <c r="A42" t="s">
        <v>8</v>
      </c>
      <c r="B42" t="s">
        <v>51</v>
      </c>
      <c r="C42" t="s">
        <v>10</v>
      </c>
      <c r="D42" t="s">
        <v>11</v>
      </c>
      <c r="E42">
        <v>102.3</v>
      </c>
    </row>
    <row r="43" spans="1:5" x14ac:dyDescent="0.35">
      <c r="A43" t="s">
        <v>8</v>
      </c>
      <c r="B43" t="s">
        <v>52</v>
      </c>
      <c r="C43" t="s">
        <v>10</v>
      </c>
      <c r="D43" t="s">
        <v>11</v>
      </c>
      <c r="E43">
        <v>102.5</v>
      </c>
    </row>
    <row r="44" spans="1:5" x14ac:dyDescent="0.35">
      <c r="A44" t="s">
        <v>8</v>
      </c>
      <c r="B44" t="s">
        <v>53</v>
      </c>
      <c r="C44" t="s">
        <v>10</v>
      </c>
      <c r="D44" t="s">
        <v>11</v>
      </c>
      <c r="E44">
        <v>102.3</v>
      </c>
    </row>
    <row r="45" spans="1:5" x14ac:dyDescent="0.35">
      <c r="A45" t="s">
        <v>8</v>
      </c>
      <c r="B45" t="s">
        <v>54</v>
      </c>
      <c r="C45" t="s">
        <v>10</v>
      </c>
      <c r="D45" t="s">
        <v>11</v>
      </c>
      <c r="E45">
        <v>102.8</v>
      </c>
    </row>
    <row r="46" spans="1:5" x14ac:dyDescent="0.35">
      <c r="A46" t="s">
        <v>8</v>
      </c>
      <c r="B46" t="s">
        <v>55</v>
      </c>
      <c r="C46" t="s">
        <v>10</v>
      </c>
      <c r="D46" t="s">
        <v>11</v>
      </c>
      <c r="E46">
        <v>102.6</v>
      </c>
    </row>
    <row r="47" spans="1:5" x14ac:dyDescent="0.35">
      <c r="A47" t="s">
        <v>8</v>
      </c>
      <c r="B47" t="s">
        <v>56</v>
      </c>
      <c r="C47" t="s">
        <v>10</v>
      </c>
      <c r="D47" t="s">
        <v>11</v>
      </c>
      <c r="E47">
        <v>102.3</v>
      </c>
    </row>
    <row r="48" spans="1:5" x14ac:dyDescent="0.35">
      <c r="A48" t="s">
        <v>8</v>
      </c>
      <c r="B48" t="s">
        <v>57</v>
      </c>
      <c r="C48" t="s">
        <v>10</v>
      </c>
      <c r="D48" t="s">
        <v>11</v>
      </c>
      <c r="E48">
        <v>102.2</v>
      </c>
    </row>
    <row r="49" spans="1:6" x14ac:dyDescent="0.35">
      <c r="A49" t="s">
        <v>8</v>
      </c>
      <c r="B49" t="s">
        <v>58</v>
      </c>
      <c r="C49" t="s">
        <v>10</v>
      </c>
      <c r="D49" t="s">
        <v>11</v>
      </c>
      <c r="E49">
        <v>102.4</v>
      </c>
    </row>
    <row r="50" spans="1:6" x14ac:dyDescent="0.35">
      <c r="A50" t="s">
        <v>8</v>
      </c>
      <c r="B50" t="s">
        <v>59</v>
      </c>
      <c r="C50" t="s">
        <v>10</v>
      </c>
      <c r="D50" t="s">
        <v>11</v>
      </c>
      <c r="E50">
        <v>101.7</v>
      </c>
    </row>
    <row r="51" spans="1:6" x14ac:dyDescent="0.35">
      <c r="A51" t="s">
        <v>8</v>
      </c>
      <c r="B51" t="s">
        <v>60</v>
      </c>
      <c r="C51" t="s">
        <v>10</v>
      </c>
      <c r="D51" t="s">
        <v>11</v>
      </c>
      <c r="E51">
        <v>102.3</v>
      </c>
    </row>
    <row r="52" spans="1:6" x14ac:dyDescent="0.35">
      <c r="A52" t="s">
        <v>8</v>
      </c>
      <c r="B52" t="s">
        <v>61</v>
      </c>
      <c r="C52" t="s">
        <v>10</v>
      </c>
      <c r="D52" t="s">
        <v>11</v>
      </c>
      <c r="E52">
        <v>102.7</v>
      </c>
    </row>
    <row r="53" spans="1:6" x14ac:dyDescent="0.35">
      <c r="A53" t="s">
        <v>8</v>
      </c>
      <c r="B53" t="s">
        <v>62</v>
      </c>
      <c r="C53" t="s">
        <v>10</v>
      </c>
      <c r="D53" t="s">
        <v>11</v>
      </c>
      <c r="E53">
        <v>102.3</v>
      </c>
    </row>
    <row r="54" spans="1:6" x14ac:dyDescent="0.35">
      <c r="A54" t="s">
        <v>8</v>
      </c>
      <c r="B54" t="s">
        <v>63</v>
      </c>
      <c r="C54" t="s">
        <v>10</v>
      </c>
      <c r="D54" t="s">
        <v>11</v>
      </c>
      <c r="E54">
        <v>101.8</v>
      </c>
    </row>
    <row r="55" spans="1:6" x14ac:dyDescent="0.35">
      <c r="A55" t="s">
        <v>8</v>
      </c>
      <c r="B55" t="s">
        <v>64</v>
      </c>
      <c r="C55" t="s">
        <v>10</v>
      </c>
      <c r="D55" t="s">
        <v>11</v>
      </c>
      <c r="E55">
        <v>102.1</v>
      </c>
    </row>
    <row r="56" spans="1:6" x14ac:dyDescent="0.35">
      <c r="A56" t="s">
        <v>8</v>
      </c>
      <c r="B56" t="s">
        <v>65</v>
      </c>
      <c r="C56" t="s">
        <v>10</v>
      </c>
      <c r="D56" t="s">
        <v>11</v>
      </c>
      <c r="E56">
        <v>101.9</v>
      </c>
    </row>
    <row r="57" spans="1:6" x14ac:dyDescent="0.35">
      <c r="A57" t="s">
        <v>8</v>
      </c>
      <c r="B57" t="s">
        <v>66</v>
      </c>
      <c r="C57" t="s">
        <v>10</v>
      </c>
      <c r="D57" t="s">
        <v>11</v>
      </c>
      <c r="E57">
        <v>101.8</v>
      </c>
    </row>
    <row r="58" spans="1:6" x14ac:dyDescent="0.35">
      <c r="A58" t="s">
        <v>8</v>
      </c>
      <c r="B58" t="s">
        <v>67</v>
      </c>
      <c r="C58" t="s">
        <v>10</v>
      </c>
      <c r="D58" t="s">
        <v>11</v>
      </c>
      <c r="E58">
        <v>101.4</v>
      </c>
      <c r="F58" s="2"/>
    </row>
    <row r="59" spans="1:6" x14ac:dyDescent="0.35">
      <c r="A59" t="s">
        <v>8</v>
      </c>
      <c r="B59" t="s">
        <v>68</v>
      </c>
      <c r="C59" t="s">
        <v>10</v>
      </c>
      <c r="D59" t="s">
        <v>11</v>
      </c>
      <c r="E59">
        <v>100.8</v>
      </c>
      <c r="F59" s="2"/>
    </row>
    <row r="60" spans="1:6" x14ac:dyDescent="0.35">
      <c r="A60" t="s">
        <v>8</v>
      </c>
      <c r="B60" t="s">
        <v>69</v>
      </c>
      <c r="C60" t="s">
        <v>10</v>
      </c>
      <c r="D60" t="s">
        <v>11</v>
      </c>
      <c r="E60">
        <v>101.1</v>
      </c>
      <c r="F60" s="2"/>
    </row>
    <row r="61" spans="1:6" x14ac:dyDescent="0.35">
      <c r="A61" t="s">
        <v>8</v>
      </c>
      <c r="B61" t="s">
        <v>70</v>
      </c>
      <c r="C61" t="s">
        <v>10</v>
      </c>
      <c r="D61" t="s">
        <v>11</v>
      </c>
      <c r="E61">
        <v>101.4</v>
      </c>
      <c r="F61" s="2"/>
    </row>
    <row r="62" spans="1:6" x14ac:dyDescent="0.35">
      <c r="A62" t="s">
        <v>8</v>
      </c>
      <c r="B62" t="s">
        <v>71</v>
      </c>
      <c r="C62" t="s">
        <v>10</v>
      </c>
      <c r="D62" t="s">
        <v>11</v>
      </c>
      <c r="E62">
        <v>101.5</v>
      </c>
      <c r="F62" s="2"/>
    </row>
    <row r="63" spans="1:6" x14ac:dyDescent="0.35">
      <c r="A63" t="s">
        <v>8</v>
      </c>
      <c r="B63" t="s">
        <v>72</v>
      </c>
      <c r="C63" t="s">
        <v>10</v>
      </c>
      <c r="D63" t="s">
        <v>11</v>
      </c>
      <c r="E63">
        <v>101.9</v>
      </c>
      <c r="F63" s="2"/>
    </row>
    <row r="64" spans="1:6" x14ac:dyDescent="0.35">
      <c r="A64" t="s">
        <v>8</v>
      </c>
      <c r="B64" t="s">
        <v>73</v>
      </c>
      <c r="C64" t="s">
        <v>10</v>
      </c>
      <c r="D64" t="s">
        <v>11</v>
      </c>
      <c r="E64">
        <v>102.7</v>
      </c>
      <c r="F64" s="2"/>
    </row>
    <row r="65" spans="1:6" x14ac:dyDescent="0.35">
      <c r="A65" t="s">
        <v>8</v>
      </c>
      <c r="B65" t="s">
        <v>74</v>
      </c>
      <c r="C65" t="s">
        <v>10</v>
      </c>
      <c r="D65" t="s">
        <v>11</v>
      </c>
      <c r="E65">
        <v>103.4</v>
      </c>
      <c r="F65" s="2"/>
    </row>
    <row r="66" spans="1:6" x14ac:dyDescent="0.35">
      <c r="A66" t="s">
        <v>8</v>
      </c>
      <c r="B66" t="s">
        <v>75</v>
      </c>
      <c r="C66" t="s">
        <v>10</v>
      </c>
      <c r="D66" t="s">
        <v>11</v>
      </c>
      <c r="E66">
        <v>103.5</v>
      </c>
      <c r="F66" s="2"/>
    </row>
    <row r="67" spans="1:6" x14ac:dyDescent="0.35">
      <c r="A67" t="s">
        <v>8</v>
      </c>
      <c r="B67" t="s">
        <v>76</v>
      </c>
      <c r="C67" t="s">
        <v>10</v>
      </c>
      <c r="D67" t="s">
        <v>11</v>
      </c>
      <c r="E67">
        <v>103.7</v>
      </c>
      <c r="F67" s="2"/>
    </row>
    <row r="68" spans="1:6" x14ac:dyDescent="0.35">
      <c r="A68" t="s">
        <v>8</v>
      </c>
      <c r="B68" t="s">
        <v>77</v>
      </c>
      <c r="C68" t="s">
        <v>10</v>
      </c>
      <c r="D68" t="s">
        <v>11</v>
      </c>
      <c r="E68">
        <v>104.1</v>
      </c>
      <c r="F68" s="2"/>
    </row>
    <row r="69" spans="1:6" x14ac:dyDescent="0.35">
      <c r="A69" t="s">
        <v>8</v>
      </c>
      <c r="B69" t="s">
        <v>78</v>
      </c>
      <c r="C69" t="s">
        <v>10</v>
      </c>
      <c r="D69" t="s">
        <v>11</v>
      </c>
      <c r="E69">
        <v>104.7</v>
      </c>
      <c r="F69" s="2"/>
    </row>
    <row r="70" spans="1:6" x14ac:dyDescent="0.35">
      <c r="A70" t="s">
        <v>8</v>
      </c>
      <c r="B70" t="s">
        <v>79</v>
      </c>
      <c r="C70" t="s">
        <v>10</v>
      </c>
      <c r="D70" t="s">
        <v>11</v>
      </c>
      <c r="E70">
        <v>105.2</v>
      </c>
      <c r="F70" s="2"/>
    </row>
    <row r="71" spans="1:6" x14ac:dyDescent="0.35">
      <c r="A71" t="s">
        <v>8</v>
      </c>
      <c r="B71" t="s">
        <v>80</v>
      </c>
      <c r="C71" t="s">
        <v>10</v>
      </c>
      <c r="D71" t="s">
        <v>11</v>
      </c>
      <c r="E71">
        <v>105.9</v>
      </c>
      <c r="F71" s="2"/>
    </row>
    <row r="72" spans="1:6" x14ac:dyDescent="0.35">
      <c r="A72" t="s">
        <v>8</v>
      </c>
      <c r="B72" t="s">
        <v>81</v>
      </c>
      <c r="C72" t="s">
        <v>10</v>
      </c>
      <c r="D72" t="s">
        <v>11</v>
      </c>
      <c r="E72">
        <v>106.5</v>
      </c>
      <c r="F72" s="2"/>
    </row>
    <row r="73" spans="1:6" x14ac:dyDescent="0.35">
      <c r="A73" t="s">
        <v>8</v>
      </c>
      <c r="B73" t="s">
        <v>82</v>
      </c>
      <c r="C73" t="s">
        <v>10</v>
      </c>
      <c r="D73" t="s">
        <v>11</v>
      </c>
      <c r="E73">
        <v>107</v>
      </c>
      <c r="F73" s="2"/>
    </row>
    <row r="74" spans="1:6" x14ac:dyDescent="0.35">
      <c r="A74" t="s">
        <v>8</v>
      </c>
      <c r="B74" t="s">
        <v>83</v>
      </c>
      <c r="C74" t="s">
        <v>10</v>
      </c>
      <c r="D74" t="s">
        <v>11</v>
      </c>
      <c r="E74">
        <v>106.6</v>
      </c>
      <c r="F74" s="2"/>
    </row>
    <row r="75" spans="1:6" x14ac:dyDescent="0.35">
      <c r="A75" t="s">
        <v>8</v>
      </c>
      <c r="B75" t="s">
        <v>84</v>
      </c>
      <c r="C75" t="s">
        <v>10</v>
      </c>
      <c r="D75" t="s">
        <v>11</v>
      </c>
      <c r="E75">
        <v>107.6</v>
      </c>
      <c r="F75" s="2"/>
    </row>
    <row r="76" spans="1:6" x14ac:dyDescent="0.35">
      <c r="A76" t="s">
        <v>8</v>
      </c>
      <c r="B76" t="s">
        <v>85</v>
      </c>
      <c r="C76" t="s">
        <v>10</v>
      </c>
      <c r="D76" t="s">
        <v>11</v>
      </c>
      <c r="E76">
        <v>109.6</v>
      </c>
      <c r="F76" s="2"/>
    </row>
    <row r="77" spans="1:6" x14ac:dyDescent="0.35">
      <c r="A77" t="s">
        <v>8</v>
      </c>
      <c r="B77" t="s">
        <v>86</v>
      </c>
      <c r="C77" t="s">
        <v>10</v>
      </c>
      <c r="D77" t="s">
        <v>11</v>
      </c>
      <c r="E77">
        <v>110.6</v>
      </c>
      <c r="F77" s="2"/>
    </row>
    <row r="78" spans="1:6" x14ac:dyDescent="0.35">
      <c r="A78" t="s">
        <v>8</v>
      </c>
      <c r="B78" t="s">
        <v>87</v>
      </c>
      <c r="C78" t="s">
        <v>10</v>
      </c>
      <c r="D78" t="s">
        <v>11</v>
      </c>
      <c r="E78">
        <v>111.6</v>
      </c>
      <c r="F78" s="2"/>
    </row>
    <row r="79" spans="1:6" x14ac:dyDescent="0.35">
      <c r="A79" t="s">
        <v>8</v>
      </c>
      <c r="B79" t="s">
        <v>88</v>
      </c>
      <c r="C79" t="s">
        <v>10</v>
      </c>
      <c r="D79" t="s">
        <v>11</v>
      </c>
      <c r="E79">
        <v>113.1</v>
      </c>
      <c r="F79" s="2"/>
    </row>
    <row r="80" spans="1:6" x14ac:dyDescent="0.35">
      <c r="A80" t="s">
        <v>8</v>
      </c>
      <c r="B80" t="s">
        <v>89</v>
      </c>
      <c r="C80" t="s">
        <v>10</v>
      </c>
      <c r="D80" t="s">
        <v>11</v>
      </c>
      <c r="E80">
        <v>113.6</v>
      </c>
      <c r="F80" s="2"/>
    </row>
    <row r="81" spans="1:6" x14ac:dyDescent="0.35">
      <c r="A81" t="s">
        <v>8</v>
      </c>
      <c r="B81" t="s">
        <v>90</v>
      </c>
      <c r="C81" t="s">
        <v>10</v>
      </c>
      <c r="D81" t="s">
        <v>11</v>
      </c>
      <c r="E81">
        <v>113.8</v>
      </c>
      <c r="F81" s="2"/>
    </row>
    <row r="82" spans="1:6" x14ac:dyDescent="0.35">
      <c r="A82" t="s">
        <v>8</v>
      </c>
      <c r="B82" t="s">
        <v>91</v>
      </c>
      <c r="C82" t="s">
        <v>10</v>
      </c>
      <c r="D82" t="s">
        <v>11</v>
      </c>
      <c r="E82">
        <v>113.8</v>
      </c>
      <c r="F82" s="2"/>
    </row>
    <row r="83" spans="1:6" x14ac:dyDescent="0.35">
      <c r="A83" t="s">
        <v>8</v>
      </c>
      <c r="B83" t="s">
        <v>92</v>
      </c>
      <c r="C83" t="s">
        <v>10</v>
      </c>
      <c r="D83" t="s">
        <v>11</v>
      </c>
      <c r="E83">
        <v>115.6</v>
      </c>
    </row>
    <row r="84" spans="1:6" x14ac:dyDescent="0.35">
      <c r="A84" t="s">
        <v>8</v>
      </c>
      <c r="B84" t="s">
        <v>93</v>
      </c>
      <c r="C84" t="s">
        <v>10</v>
      </c>
      <c r="D84" t="s">
        <v>11</v>
      </c>
      <c r="E84">
        <v>116</v>
      </c>
    </row>
    <row r="85" spans="1:6" x14ac:dyDescent="0.35">
      <c r="A85" t="s">
        <v>8</v>
      </c>
      <c r="B85" t="s">
        <v>94</v>
      </c>
      <c r="C85" t="s">
        <v>10</v>
      </c>
      <c r="D85" t="s">
        <v>11</v>
      </c>
      <c r="E85">
        <v>115.8</v>
      </c>
    </row>
    <row r="86" spans="1:6" x14ac:dyDescent="0.35">
      <c r="A86" t="s">
        <v>8</v>
      </c>
      <c r="B86" t="s">
        <v>95</v>
      </c>
      <c r="C86" t="s">
        <v>10</v>
      </c>
      <c r="D86" t="s">
        <v>11</v>
      </c>
      <c r="E86">
        <v>114.9</v>
      </c>
    </row>
    <row r="87" spans="1:6" x14ac:dyDescent="0.35">
      <c r="A87" t="s">
        <v>8</v>
      </c>
      <c r="B87" t="s">
        <v>96</v>
      </c>
      <c r="C87" t="s">
        <v>10</v>
      </c>
      <c r="D87" t="s">
        <v>11</v>
      </c>
      <c r="E87">
        <v>116.7</v>
      </c>
    </row>
    <row r="88" spans="1:6" x14ac:dyDescent="0.35">
      <c r="A88" t="s">
        <v>8</v>
      </c>
      <c r="B88" t="s">
        <v>97</v>
      </c>
      <c r="C88" t="s">
        <v>10</v>
      </c>
      <c r="D88" t="s">
        <v>11</v>
      </c>
      <c r="E88">
        <v>118</v>
      </c>
    </row>
    <row r="89" spans="1:6" x14ac:dyDescent="0.35">
      <c r="A89" t="s">
        <v>8</v>
      </c>
      <c r="B89" t="s">
        <v>98</v>
      </c>
      <c r="C89" t="s">
        <v>10</v>
      </c>
      <c r="D89" t="s">
        <v>11</v>
      </c>
      <c r="E89">
        <v>118.6</v>
      </c>
    </row>
    <row r="90" spans="1:6" x14ac:dyDescent="0.35">
      <c r="A90" t="s">
        <v>8</v>
      </c>
      <c r="B90" t="s">
        <v>99</v>
      </c>
      <c r="C90" t="s">
        <v>10</v>
      </c>
      <c r="D90" t="s">
        <v>11</v>
      </c>
      <c r="E90">
        <v>119</v>
      </c>
    </row>
    <row r="91" spans="1:6" x14ac:dyDescent="0.35">
      <c r="A91" t="s">
        <v>8</v>
      </c>
      <c r="B91" t="s">
        <v>100</v>
      </c>
      <c r="C91" t="s">
        <v>10</v>
      </c>
      <c r="D91" t="s">
        <v>11</v>
      </c>
      <c r="E91">
        <v>120</v>
      </c>
    </row>
    <row r="92" spans="1:6" x14ac:dyDescent="0.35">
      <c r="A92" t="s">
        <v>8</v>
      </c>
      <c r="B92" t="s">
        <v>101</v>
      </c>
      <c r="C92" t="s">
        <v>10</v>
      </c>
      <c r="D92" t="s">
        <v>11</v>
      </c>
      <c r="E92">
        <v>120.2</v>
      </c>
    </row>
    <row r="94" spans="1:6" x14ac:dyDescent="0.35">
      <c r="F9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Worked example 1</vt:lpstr>
      <vt:lpstr>Worked example 2</vt:lpstr>
      <vt:lpstr>ROI CPI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Ronan Tansey</dc:creator>
  <cp:keywords/>
  <dc:description/>
  <cp:lastModifiedBy>Linnane, Sandra</cp:lastModifiedBy>
  <cp:revision/>
  <dcterms:created xsi:type="dcterms:W3CDTF">2023-08-14T08:36:01Z</dcterms:created>
  <dcterms:modified xsi:type="dcterms:W3CDTF">2023-09-18T17:32:22Z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e43ea0-dce2-40f6-9480-e1942f400725_Enabled">
    <vt:lpwstr>true</vt:lpwstr>
  </property>
  <property fmtid="{D5CDD505-2E9C-101B-9397-08002B2CF9AE}" pid="3" name="MSIP_Label_45e43ea0-dce2-40f6-9480-e1942f400725_SetDate">
    <vt:lpwstr>2023-08-14T09:08:46Z</vt:lpwstr>
  </property>
  <property fmtid="{D5CDD505-2E9C-101B-9397-08002B2CF9AE}" pid="4" name="MSIP_Label_45e43ea0-dce2-40f6-9480-e1942f400725_Method">
    <vt:lpwstr>Privileged</vt:lpwstr>
  </property>
  <property fmtid="{D5CDD505-2E9C-101B-9397-08002B2CF9AE}" pid="5" name="MSIP_Label_45e43ea0-dce2-40f6-9480-e1942f400725_Name">
    <vt:lpwstr>Internal</vt:lpwstr>
  </property>
  <property fmtid="{D5CDD505-2E9C-101B-9397-08002B2CF9AE}" pid="6" name="MSIP_Label_45e43ea0-dce2-40f6-9480-e1942f400725_SiteId">
    <vt:lpwstr>50908038-218c-44e8-a019-0a66fbe9abcf</vt:lpwstr>
  </property>
  <property fmtid="{D5CDD505-2E9C-101B-9397-08002B2CF9AE}" pid="7" name="MSIP_Label_45e43ea0-dce2-40f6-9480-e1942f400725_ActionId">
    <vt:lpwstr>fadef244-bbc7-465e-9a0b-c5985ce4a7ae</vt:lpwstr>
  </property>
  <property fmtid="{D5CDD505-2E9C-101B-9397-08002B2CF9AE}" pid="8" name="MSIP_Label_45e43ea0-dce2-40f6-9480-e1942f400725_ContentBits">
    <vt:lpwstr>0</vt:lpwstr>
  </property>
  <property fmtid="{D5CDD505-2E9C-101B-9397-08002B2CF9AE}" pid="9" name="MSIP_Label_4c99bc9a-9772-4b7e-bcf5-e39ce86bfb30_Enabled">
    <vt:lpwstr>true</vt:lpwstr>
  </property>
  <property fmtid="{D5CDD505-2E9C-101B-9397-08002B2CF9AE}" pid="10" name="MSIP_Label_4c99bc9a-9772-4b7e-bcf5-e39ce86bfb30_SetDate">
    <vt:lpwstr>2023-09-18T17:31:45Z</vt:lpwstr>
  </property>
  <property fmtid="{D5CDD505-2E9C-101B-9397-08002B2CF9AE}" pid="11" name="MSIP_Label_4c99bc9a-9772-4b7e-bcf5-e39ce86bfb30_Method">
    <vt:lpwstr>Standard</vt:lpwstr>
  </property>
  <property fmtid="{D5CDD505-2E9C-101B-9397-08002B2CF9AE}" pid="12" name="MSIP_Label_4c99bc9a-9772-4b7e-bcf5-e39ce86bfb30_Name">
    <vt:lpwstr>Internal</vt:lpwstr>
  </property>
  <property fmtid="{D5CDD505-2E9C-101B-9397-08002B2CF9AE}" pid="13" name="MSIP_Label_4c99bc9a-9772-4b7e-bcf5-e39ce86bfb30_SiteId">
    <vt:lpwstr>c1528ebb-73e5-4ac2-9d93-677ac4834cc5</vt:lpwstr>
  </property>
  <property fmtid="{D5CDD505-2E9C-101B-9397-08002B2CF9AE}" pid="14" name="MSIP_Label_4c99bc9a-9772-4b7e-bcf5-e39ce86bfb30_ActionId">
    <vt:lpwstr>f9998686-2392-474f-ad5b-1b0bc5327038</vt:lpwstr>
  </property>
  <property fmtid="{D5CDD505-2E9C-101B-9397-08002B2CF9AE}" pid="15" name="MSIP_Label_4c99bc9a-9772-4b7e-bcf5-e39ce86bfb30_ContentBits">
    <vt:lpwstr>0</vt:lpwstr>
  </property>
</Properties>
</file>