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75" yWindow="4335" windowWidth="24825" windowHeight="5415" tabRatio="518" activeTab="3"/>
  </bookViews>
  <sheets>
    <sheet name="NI TLAFs 2018-19" sheetId="2" r:id="rId1"/>
    <sheet name="Market Participant TLAFs" sheetId="5" r:id="rId2"/>
    <sheet name="Market Participant DLAFs" sheetId="4" r:id="rId3"/>
    <sheet name="Market Participant CLAFs" sheetId="6" r:id="rId4"/>
  </sheets>
  <definedNames>
    <definedName name="_xlnm._FilterDatabase" localSheetId="3" hidden="1">'Market Participant CLAFs'!#REF!</definedName>
    <definedName name="_xlnm._FilterDatabase" localSheetId="2" hidden="1">'Market Participant DLAFs'!$A$26:$AK$79</definedName>
    <definedName name="_xlnm._FilterDatabase" localSheetId="1" hidden="1">'Market Participant TLAFs'!$A$26:$AE$79</definedName>
    <definedName name="_xlnm.Print_Area" localSheetId="0">'NI TLAFs 2018-19'!$A$1:$AA$67</definedName>
  </definedNames>
  <calcPr calcId="145621"/>
</workbook>
</file>

<file path=xl/calcChain.xml><?xml version="1.0" encoding="utf-8"?>
<calcChain xmlns="http://schemas.openxmlformats.org/spreadsheetml/2006/main">
  <c r="C44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5" i="2"/>
  <c r="T12" i="5" l="1"/>
  <c r="G19" i="5"/>
  <c r="K19" i="5"/>
  <c r="O19" i="5"/>
  <c r="S19" i="5"/>
  <c r="W19" i="5"/>
  <c r="AA19" i="5"/>
  <c r="H19" i="5"/>
  <c r="L19" i="5"/>
  <c r="T19" i="5"/>
  <c r="X19" i="5"/>
  <c r="I19" i="5"/>
  <c r="Q19" i="5"/>
  <c r="Y19" i="5"/>
  <c r="P19" i="5"/>
  <c r="E19" i="5"/>
  <c r="F19" i="5"/>
  <c r="J19" i="5"/>
  <c r="N19" i="5"/>
  <c r="R19" i="5"/>
  <c r="V19" i="5"/>
  <c r="Z19" i="5"/>
  <c r="AB19" i="5"/>
  <c r="M19" i="5"/>
  <c r="U19" i="5"/>
  <c r="H5" i="5"/>
  <c r="R5" i="5"/>
  <c r="AB21" i="5"/>
  <c r="N21" i="5"/>
  <c r="AB18" i="5"/>
  <c r="Q18" i="5"/>
  <c r="F18" i="5"/>
  <c r="T17" i="5"/>
  <c r="N17" i="5"/>
  <c r="AB16" i="5"/>
  <c r="L16" i="5"/>
  <c r="T15" i="5"/>
  <c r="L14" i="5"/>
  <c r="I5" i="5"/>
  <c r="N5" i="5"/>
  <c r="T5" i="5"/>
  <c r="Y5" i="5"/>
  <c r="AA21" i="5"/>
  <c r="R21" i="5"/>
  <c r="M21" i="5"/>
  <c r="H21" i="5"/>
  <c r="Z18" i="5"/>
  <c r="U18" i="5"/>
  <c r="P18" i="5"/>
  <c r="J18" i="5"/>
  <c r="E18" i="5"/>
  <c r="X17" i="5"/>
  <c r="R17" i="5"/>
  <c r="M17" i="5"/>
  <c r="H17" i="5"/>
  <c r="Z16" i="5"/>
  <c r="R16" i="5"/>
  <c r="J16" i="5"/>
  <c r="Z15" i="5"/>
  <c r="R15" i="5"/>
  <c r="J15" i="5"/>
  <c r="Z14" i="5"/>
  <c r="R14" i="5"/>
  <c r="J14" i="5"/>
  <c r="Z13" i="5"/>
  <c r="R13" i="5"/>
  <c r="AB12" i="5"/>
  <c r="E5" i="5"/>
  <c r="J5" i="5"/>
  <c r="P5" i="5"/>
  <c r="U5" i="5"/>
  <c r="Z5" i="5"/>
  <c r="Y21" i="5"/>
  <c r="Q21" i="5"/>
  <c r="L21" i="5"/>
  <c r="F21" i="5"/>
  <c r="Y18" i="5"/>
  <c r="T18" i="5"/>
  <c r="N18" i="5"/>
  <c r="I18" i="5"/>
  <c r="AB17" i="5"/>
  <c r="V17" i="5"/>
  <c r="Q17" i="5"/>
  <c r="L17" i="5"/>
  <c r="F17" i="5"/>
  <c r="X16" i="5"/>
  <c r="P16" i="5"/>
  <c r="H16" i="5"/>
  <c r="X15" i="5"/>
  <c r="P15" i="5"/>
  <c r="H15" i="5"/>
  <c r="X14" i="5"/>
  <c r="P14" i="5"/>
  <c r="H14" i="5"/>
  <c r="X13" i="5"/>
  <c r="P13" i="5"/>
  <c r="X12" i="5"/>
  <c r="F5" i="5"/>
  <c r="L5" i="5"/>
  <c r="Q5" i="5"/>
  <c r="V5" i="5"/>
  <c r="AB5" i="5"/>
  <c r="X21" i="5"/>
  <c r="P21" i="5"/>
  <c r="J21" i="5"/>
  <c r="E21" i="5"/>
  <c r="X18" i="5"/>
  <c r="R18" i="5"/>
  <c r="M18" i="5"/>
  <c r="H18" i="5"/>
  <c r="Z17" i="5"/>
  <c r="U17" i="5"/>
  <c r="P17" i="5"/>
  <c r="J17" i="5"/>
  <c r="E17" i="5"/>
  <c r="V16" i="5"/>
  <c r="N16" i="5"/>
  <c r="F16" i="5"/>
  <c r="V15" i="5"/>
  <c r="N15" i="5"/>
  <c r="F15" i="5"/>
  <c r="V14" i="5"/>
  <c r="N14" i="5"/>
  <c r="F14" i="5"/>
  <c r="V13" i="5"/>
  <c r="L13" i="5"/>
  <c r="U21" i="5"/>
  <c r="V21" i="5"/>
  <c r="W21" i="5"/>
  <c r="H20" i="5"/>
  <c r="F20" i="5"/>
  <c r="K20" i="5"/>
  <c r="O20" i="5"/>
  <c r="S20" i="5"/>
  <c r="W20" i="5"/>
  <c r="AA20" i="5"/>
  <c r="G20" i="5"/>
  <c r="L20" i="5"/>
  <c r="P20" i="5"/>
  <c r="T20" i="5"/>
  <c r="X20" i="5"/>
  <c r="I20" i="5"/>
  <c r="M20" i="5"/>
  <c r="Q20" i="5"/>
  <c r="U20" i="5"/>
  <c r="Y20" i="5"/>
  <c r="E20" i="5"/>
  <c r="J20" i="5"/>
  <c r="N20" i="5"/>
  <c r="R20" i="5"/>
  <c r="V20" i="5"/>
  <c r="Z20" i="5"/>
  <c r="AB20" i="5"/>
  <c r="E6" i="5"/>
  <c r="I6" i="5"/>
  <c r="M6" i="5"/>
  <c r="Q6" i="5"/>
  <c r="U6" i="5"/>
  <c r="Y6" i="5"/>
  <c r="E7" i="5"/>
  <c r="I7" i="5"/>
  <c r="M7" i="5"/>
  <c r="Q7" i="5"/>
  <c r="U7" i="5"/>
  <c r="Y7" i="5"/>
  <c r="E8" i="5"/>
  <c r="I8" i="5"/>
  <c r="M8" i="5"/>
  <c r="F6" i="5"/>
  <c r="K6" i="5"/>
  <c r="P6" i="5"/>
  <c r="V6" i="5"/>
  <c r="AA6" i="5"/>
  <c r="H7" i="5"/>
  <c r="N7" i="5"/>
  <c r="S7" i="5"/>
  <c r="X7" i="5"/>
  <c r="F8" i="5"/>
  <c r="K8" i="5"/>
  <c r="P8" i="5"/>
  <c r="T8" i="5"/>
  <c r="X8" i="5"/>
  <c r="AB8" i="5"/>
  <c r="H9" i="5"/>
  <c r="L9" i="5"/>
  <c r="P9" i="5"/>
  <c r="T9" i="5"/>
  <c r="X9" i="5"/>
  <c r="AB9" i="5"/>
  <c r="H10" i="5"/>
  <c r="L10" i="5"/>
  <c r="P10" i="5"/>
  <c r="T10" i="5"/>
  <c r="X10" i="5"/>
  <c r="AB10" i="5"/>
  <c r="H11" i="5"/>
  <c r="L11" i="5"/>
  <c r="P11" i="5"/>
  <c r="T11" i="5"/>
  <c r="X11" i="5"/>
  <c r="AB11" i="5"/>
  <c r="H12" i="5"/>
  <c r="L12" i="5"/>
  <c r="G6" i="5"/>
  <c r="L6" i="5"/>
  <c r="R6" i="5"/>
  <c r="W6" i="5"/>
  <c r="AB6" i="5"/>
  <c r="J7" i="5"/>
  <c r="O7" i="5"/>
  <c r="T7" i="5"/>
  <c r="Z7" i="5"/>
  <c r="G8" i="5"/>
  <c r="L8" i="5"/>
  <c r="Q8" i="5"/>
  <c r="U8" i="5"/>
  <c r="Y8" i="5"/>
  <c r="E9" i="5"/>
  <c r="I9" i="5"/>
  <c r="M9" i="5"/>
  <c r="Q9" i="5"/>
  <c r="U9" i="5"/>
  <c r="Y9" i="5"/>
  <c r="E10" i="5"/>
  <c r="I10" i="5"/>
  <c r="M10" i="5"/>
  <c r="Q10" i="5"/>
  <c r="U10" i="5"/>
  <c r="Y10" i="5"/>
  <c r="E11" i="5"/>
  <c r="I11" i="5"/>
  <c r="M11" i="5"/>
  <c r="Q11" i="5"/>
  <c r="U11" i="5"/>
  <c r="Y11" i="5"/>
  <c r="E12" i="5"/>
  <c r="I12" i="5"/>
  <c r="M12" i="5"/>
  <c r="Q12" i="5"/>
  <c r="U12" i="5"/>
  <c r="Y12" i="5"/>
  <c r="E13" i="5"/>
  <c r="I13" i="5"/>
  <c r="M13" i="5"/>
  <c r="Q13" i="5"/>
  <c r="U13" i="5"/>
  <c r="Y13" i="5"/>
  <c r="E14" i="5"/>
  <c r="I14" i="5"/>
  <c r="M14" i="5"/>
  <c r="Q14" i="5"/>
  <c r="U14" i="5"/>
  <c r="Y14" i="5"/>
  <c r="E15" i="5"/>
  <c r="I15" i="5"/>
  <c r="M15" i="5"/>
  <c r="Q15" i="5"/>
  <c r="U15" i="5"/>
  <c r="Y15" i="5"/>
  <c r="E16" i="5"/>
  <c r="I16" i="5"/>
  <c r="M16" i="5"/>
  <c r="Q16" i="5"/>
  <c r="U16" i="5"/>
  <c r="Y16" i="5"/>
  <c r="H6" i="5"/>
  <c r="N6" i="5"/>
  <c r="S6" i="5"/>
  <c r="X6" i="5"/>
  <c r="F7" i="5"/>
  <c r="K7" i="5"/>
  <c r="P7" i="5"/>
  <c r="V7" i="5"/>
  <c r="AA7" i="5"/>
  <c r="H8" i="5"/>
  <c r="N8" i="5"/>
  <c r="R8" i="5"/>
  <c r="V8" i="5"/>
  <c r="Z8" i="5"/>
  <c r="F9" i="5"/>
  <c r="J9" i="5"/>
  <c r="N9" i="5"/>
  <c r="R9" i="5"/>
  <c r="V9" i="5"/>
  <c r="Z9" i="5"/>
  <c r="F10" i="5"/>
  <c r="J10" i="5"/>
  <c r="N10" i="5"/>
  <c r="R10" i="5"/>
  <c r="V10" i="5"/>
  <c r="Z10" i="5"/>
  <c r="F11" i="5"/>
  <c r="J11" i="5"/>
  <c r="N11" i="5"/>
  <c r="R11" i="5"/>
  <c r="V11" i="5"/>
  <c r="Z11" i="5"/>
  <c r="F12" i="5"/>
  <c r="J12" i="5"/>
  <c r="N12" i="5"/>
  <c r="R12" i="5"/>
  <c r="V12" i="5"/>
  <c r="Z12" i="5"/>
  <c r="F13" i="5"/>
  <c r="J13" i="5"/>
  <c r="N13" i="5"/>
  <c r="J6" i="5"/>
  <c r="O6" i="5"/>
  <c r="T6" i="5"/>
  <c r="Z6" i="5"/>
  <c r="G7" i="5"/>
  <c r="L7" i="5"/>
  <c r="R7" i="5"/>
  <c r="W7" i="5"/>
  <c r="AB7" i="5"/>
  <c r="J8" i="5"/>
  <c r="O8" i="5"/>
  <c r="S8" i="5"/>
  <c r="W8" i="5"/>
  <c r="AA8" i="5"/>
  <c r="G9" i="5"/>
  <c r="K9" i="5"/>
  <c r="O9" i="5"/>
  <c r="S9" i="5"/>
  <c r="W9" i="5"/>
  <c r="AA9" i="5"/>
  <c r="G10" i="5"/>
  <c r="K10" i="5"/>
  <c r="O10" i="5"/>
  <c r="S10" i="5"/>
  <c r="W10" i="5"/>
  <c r="AA10" i="5"/>
  <c r="G11" i="5"/>
  <c r="K11" i="5"/>
  <c r="O11" i="5"/>
  <c r="S11" i="5"/>
  <c r="W11" i="5"/>
  <c r="AA11" i="5"/>
  <c r="G12" i="5"/>
  <c r="K12" i="5"/>
  <c r="O12" i="5"/>
  <c r="S12" i="5"/>
  <c r="W12" i="5"/>
  <c r="AA12" i="5"/>
  <c r="G13" i="5"/>
  <c r="K13" i="5"/>
  <c r="O13" i="5"/>
  <c r="S13" i="5"/>
  <c r="W13" i="5"/>
  <c r="AA13" i="5"/>
  <c r="G14" i="5"/>
  <c r="K14" i="5"/>
  <c r="O14" i="5"/>
  <c r="S14" i="5"/>
  <c r="W14" i="5"/>
  <c r="AA14" i="5"/>
  <c r="G15" i="5"/>
  <c r="K15" i="5"/>
  <c r="O15" i="5"/>
  <c r="S15" i="5"/>
  <c r="W15" i="5"/>
  <c r="AA15" i="5"/>
  <c r="G16" i="5"/>
  <c r="K16" i="5"/>
  <c r="O16" i="5"/>
  <c r="S16" i="5"/>
  <c r="W16" i="5"/>
  <c r="AA16" i="5"/>
  <c r="G17" i="5"/>
  <c r="K17" i="5"/>
  <c r="O17" i="5"/>
  <c r="S17" i="5"/>
  <c r="W17" i="5"/>
  <c r="AA17" i="5"/>
  <c r="G18" i="5"/>
  <c r="K18" i="5"/>
  <c r="O18" i="5"/>
  <c r="S18" i="5"/>
  <c r="W18" i="5"/>
  <c r="AA18" i="5"/>
  <c r="G21" i="5"/>
  <c r="K21" i="5"/>
  <c r="O21" i="5"/>
  <c r="S21" i="5"/>
  <c r="Z21" i="5"/>
  <c r="AA5" i="5"/>
  <c r="W5" i="5"/>
  <c r="S5" i="5"/>
  <c r="O5" i="5"/>
  <c r="K5" i="5"/>
  <c r="G5" i="5"/>
  <c r="M5" i="5"/>
  <c r="X5" i="5"/>
  <c r="T21" i="5"/>
  <c r="I21" i="5"/>
  <c r="V18" i="5"/>
  <c r="L18" i="5"/>
  <c r="Y17" i="5"/>
  <c r="I17" i="5"/>
  <c r="T16" i="5"/>
  <c r="AB15" i="5"/>
  <c r="L15" i="5"/>
  <c r="AB14" i="5"/>
  <c r="T14" i="5"/>
  <c r="AB13" i="5"/>
  <c r="T13" i="5"/>
  <c r="H13" i="5"/>
  <c r="P12" i="5"/>
</calcChain>
</file>

<file path=xl/sharedStrings.xml><?xml version="1.0" encoding="utf-8"?>
<sst xmlns="http://schemas.openxmlformats.org/spreadsheetml/2006/main" count="1277" uniqueCount="309">
  <si>
    <t>Antrim</t>
  </si>
  <si>
    <t>Ballylumford</t>
  </si>
  <si>
    <t>Ballymena</t>
  </si>
  <si>
    <t>Banbridge</t>
  </si>
  <si>
    <t>Ballyvallagh</t>
  </si>
  <si>
    <t>Ballynahinch</t>
  </si>
  <si>
    <t>Carnmoney</t>
  </si>
  <si>
    <t>Castlereagh</t>
  </si>
  <si>
    <t>Coleraine</t>
  </si>
  <si>
    <t>Creagh</t>
  </si>
  <si>
    <t>Cregagh</t>
  </si>
  <si>
    <t>Donegal</t>
  </si>
  <si>
    <t>Drumnakelly</t>
  </si>
  <si>
    <t>Dungannon</t>
  </si>
  <si>
    <t>Eden</t>
  </si>
  <si>
    <t>Enniskillen</t>
  </si>
  <si>
    <t>Finaghy</t>
  </si>
  <si>
    <t>Glengormley</t>
  </si>
  <si>
    <t>Hannahstown</t>
  </si>
  <si>
    <t>Kells</t>
  </si>
  <si>
    <t>Kilroot</t>
  </si>
  <si>
    <t>Knock</t>
  </si>
  <si>
    <t>Larne</t>
  </si>
  <si>
    <t>Limavady</t>
  </si>
  <si>
    <t>Lisburn</t>
  </si>
  <si>
    <t>Lisaghmore</t>
  </si>
  <si>
    <t>Loguestown</t>
  </si>
  <si>
    <t>Magherafelt</t>
  </si>
  <si>
    <t>Newtownards</t>
  </si>
  <si>
    <t>Newry</t>
  </si>
  <si>
    <t>Omagh</t>
  </si>
  <si>
    <t>Rathgael</t>
  </si>
  <si>
    <t>Rosebank</t>
  </si>
  <si>
    <t>Strabane</t>
  </si>
  <si>
    <t>Tandragee</t>
  </si>
  <si>
    <t>Day</t>
  </si>
  <si>
    <t>Night</t>
  </si>
  <si>
    <t>Unit Identifier</t>
  </si>
  <si>
    <t>Connected at</t>
  </si>
  <si>
    <t>Month</t>
  </si>
  <si>
    <t>Connected/Embedded at</t>
  </si>
  <si>
    <t>B4</t>
  </si>
  <si>
    <t>Ballylumford 275 kV</t>
  </si>
  <si>
    <t>B5</t>
  </si>
  <si>
    <t>Ballylumford 110 kV</t>
  </si>
  <si>
    <t>B10</t>
  </si>
  <si>
    <t>Ballylumford Combined</t>
  </si>
  <si>
    <t>Coolkeeragh</t>
  </si>
  <si>
    <t>C30</t>
  </si>
  <si>
    <t>Coolkeeragh 275/110 kV</t>
  </si>
  <si>
    <t>CGT8</t>
  </si>
  <si>
    <t>K1</t>
  </si>
  <si>
    <t>Kilroot 275 kV</t>
  </si>
  <si>
    <t>K2</t>
  </si>
  <si>
    <t xml:space="preserve">Kilroot </t>
  </si>
  <si>
    <t>KGT1</t>
  </si>
  <si>
    <t>KGT2</t>
  </si>
  <si>
    <t>M</t>
  </si>
  <si>
    <t>NI Transmission-Connected Generation Station</t>
  </si>
  <si>
    <t>Transmission
Station</t>
  </si>
  <si>
    <t>Bus
Voltage
kV</t>
  </si>
  <si>
    <t>Tamnamore</t>
  </si>
  <si>
    <t>NI Distribution-Connected Generation Station</t>
  </si>
  <si>
    <t>Coolkeeragh 110 kV</t>
  </si>
  <si>
    <t>SO</t>
  </si>
  <si>
    <t>MO</t>
  </si>
  <si>
    <t>GU_500140</t>
  </si>
  <si>
    <t>GU_500130/131</t>
  </si>
  <si>
    <t>GU_500040</t>
  </si>
  <si>
    <t>GU_500200</t>
  </si>
  <si>
    <t>GU_500020</t>
  </si>
  <si>
    <t>GU_500010</t>
  </si>
  <si>
    <t>Aghyoule</t>
  </si>
  <si>
    <t>Springtown</t>
  </si>
  <si>
    <t>Waringstown</t>
  </si>
  <si>
    <t>Moyle (Auchencrosh)*</t>
  </si>
  <si>
    <t>Auchencrosh 275 kV</t>
  </si>
  <si>
    <t>GU_500281</t>
  </si>
  <si>
    <t>B31 B32</t>
  </si>
  <si>
    <t>GU_500211</t>
  </si>
  <si>
    <t>GU_500270</t>
  </si>
  <si>
    <t>GU_500740</t>
  </si>
  <si>
    <t>GU_500720</t>
  </si>
  <si>
    <t>GU_500790</t>
  </si>
  <si>
    <t>Ballylumford (deregistered GU_500110)</t>
  </si>
  <si>
    <t>KGT3</t>
  </si>
  <si>
    <t>KGT4</t>
  </si>
  <si>
    <t>GU_500820</t>
  </si>
  <si>
    <t>GU_500821</t>
  </si>
  <si>
    <t>Belfast Central</t>
  </si>
  <si>
    <t>GU_501040</t>
  </si>
  <si>
    <t>GU_501050</t>
  </si>
  <si>
    <t>GU_501120</t>
  </si>
  <si>
    <t>GU_501130</t>
  </si>
  <si>
    <t>GU_501150</t>
  </si>
  <si>
    <t>GU_501160</t>
  </si>
  <si>
    <t>GU_501170</t>
  </si>
  <si>
    <t>GU_501180</t>
  </si>
  <si>
    <t>Magherakeel</t>
  </si>
  <si>
    <t>GU_501190</t>
  </si>
  <si>
    <t>GU_501210</t>
  </si>
  <si>
    <t>GU_500282</t>
  </si>
  <si>
    <t>GU_500822</t>
  </si>
  <si>
    <t>GU_500823</t>
  </si>
  <si>
    <t>GU_500824</t>
  </si>
  <si>
    <t>GU_500825</t>
  </si>
  <si>
    <t>GU_501250</t>
  </si>
  <si>
    <t>GU_500904</t>
  </si>
  <si>
    <t>GU_501270</t>
  </si>
  <si>
    <t xml:space="preserve">Ballylumford                                                  </t>
  </si>
  <si>
    <t xml:space="preserve">B4 </t>
  </si>
  <si>
    <t xml:space="preserve">B5 </t>
  </si>
  <si>
    <t>GT1</t>
  </si>
  <si>
    <t>GU_500283</t>
  </si>
  <si>
    <t>GT2</t>
  </si>
  <si>
    <t>GU_500284</t>
  </si>
  <si>
    <t xml:space="preserve">Ballylumford Combined                                         </t>
  </si>
  <si>
    <t xml:space="preserve">Coolkeeragh                                                   </t>
  </si>
  <si>
    <t>GU_500041</t>
  </si>
  <si>
    <t xml:space="preserve">Kilroot                                                       </t>
  </si>
  <si>
    <t xml:space="preserve">K1 </t>
  </si>
  <si>
    <t xml:space="preserve">K2 </t>
  </si>
  <si>
    <t xml:space="preserve">Altahullion (1)                                               </t>
  </si>
  <si>
    <t xml:space="preserve">Altahullion (2)                                               </t>
  </si>
  <si>
    <t xml:space="preserve">Callagheen                                                    </t>
  </si>
  <si>
    <t xml:space="preserve">Crockagarran                                                  </t>
  </si>
  <si>
    <t xml:space="preserve">Hunter's Hill                                                 </t>
  </si>
  <si>
    <t xml:space="preserve">Lendrums Bridge (1)                                           </t>
  </si>
  <si>
    <t xml:space="preserve">Lendrums Bridge (2)                                           </t>
  </si>
  <si>
    <t xml:space="preserve">Slieve Rushen 2                                         </t>
  </si>
  <si>
    <t xml:space="preserve">Tappaghan                                                     </t>
  </si>
  <si>
    <t xml:space="preserve">Slieve Divena                                                 </t>
  </si>
  <si>
    <t xml:space="preserve">Garves                                                        </t>
  </si>
  <si>
    <t xml:space="preserve">Gruig                                                         </t>
  </si>
  <si>
    <t xml:space="preserve">Screggagh                                                     </t>
  </si>
  <si>
    <t xml:space="preserve">Curryfree                                                     </t>
  </si>
  <si>
    <t xml:space="preserve">Slieve Kirk                                                   </t>
  </si>
  <si>
    <t xml:space="preserve">Crighshane                                                    </t>
  </si>
  <si>
    <t xml:space="preserve">Church Hill                                                   </t>
  </si>
  <si>
    <t xml:space="preserve">Carrickatane                                                  </t>
  </si>
  <si>
    <t xml:space="preserve">Carn Hill                                                     </t>
  </si>
  <si>
    <t>Contour Global AGU</t>
  </si>
  <si>
    <t>N/A</t>
  </si>
  <si>
    <t>Ballylumford 275kV</t>
  </si>
  <si>
    <t>Ballylumford 110kV</t>
  </si>
  <si>
    <t>Coolkeeragh 275kV</t>
  </si>
  <si>
    <t>Coolkeeragh 110kV</t>
  </si>
  <si>
    <t>Kilroot 275kV</t>
  </si>
  <si>
    <t>Limavady 110kV</t>
  </si>
  <si>
    <t>Enniskillen 110kV</t>
  </si>
  <si>
    <t>Dungannon 110kV</t>
  </si>
  <si>
    <t>Omagh 110kV</t>
  </si>
  <si>
    <t>Aghyoule 110kV</t>
  </si>
  <si>
    <t>Coleraine 110kV</t>
  </si>
  <si>
    <t>Lisaghmore 110kV</t>
  </si>
  <si>
    <t>Killymallaght 110kV</t>
  </si>
  <si>
    <t>Magherakeel 110kV</t>
  </si>
  <si>
    <t>Carnmoney 110kV</t>
  </si>
  <si>
    <t>Lisburn 110kV</t>
  </si>
  <si>
    <t>Auchencrosh 275kV</t>
  </si>
  <si>
    <t xml:space="preserve">Moyle (Auchencrosh)*                                                         </t>
  </si>
  <si>
    <t>Killymallaght</t>
  </si>
  <si>
    <t>Wind Farm</t>
  </si>
  <si>
    <t>AGU</t>
  </si>
  <si>
    <t>Snugborough</t>
  </si>
  <si>
    <t>Empower AGU</t>
  </si>
  <si>
    <t>iPower AGU</t>
  </si>
  <si>
    <t>GU_501230</t>
  </si>
  <si>
    <t>GU_501310</t>
  </si>
  <si>
    <t>Thornog</t>
  </si>
  <si>
    <t>Dunmore</t>
  </si>
  <si>
    <t>Dunbeg</t>
  </si>
  <si>
    <t>GU_501280</t>
  </si>
  <si>
    <t>GU_501290</t>
  </si>
  <si>
    <t xml:space="preserve">Dunmore                                      </t>
  </si>
  <si>
    <t>Molly Mountain</t>
  </si>
  <si>
    <t>GU_501300</t>
  </si>
  <si>
    <t>CLAF1</t>
  </si>
  <si>
    <t>CLAF2</t>
  </si>
  <si>
    <t>CLAF3</t>
  </si>
  <si>
    <t>BGT1</t>
  </si>
  <si>
    <t>BGT2</t>
  </si>
  <si>
    <t>Gortmullan Energy Limited (Snugborough)</t>
  </si>
  <si>
    <t xml:space="preserve">Dunmore                                       </t>
  </si>
  <si>
    <t>iPower Solutions Limited</t>
  </si>
  <si>
    <r>
      <t>Calculation of CLAF using CLAF Interval Definition Table</t>
    </r>
    <r>
      <rPr>
        <sz val="11"/>
        <rFont val="Calibri"/>
        <family val="2"/>
      </rPr>
      <t xml:space="preserve"> </t>
    </r>
  </si>
  <si>
    <t>CLAF must be calculated for each Trading Period in the day, for all days in the Year for every Unit, based on TLAF and DLAF values.</t>
  </si>
  <si>
    <t>TLAF</t>
  </si>
  <si>
    <t>·         Day-time is from 7.00 a.m. to 10.00 p.m summer and winter.</t>
  </si>
  <si>
    <t>·         The night period cover the remaining hours.</t>
  </si>
  <si>
    <t>DLAF</t>
  </si>
  <si>
    <t>The CLAF Interval Definition table is configurable to allow the transition times to be amended or aligned in the future.</t>
  </si>
  <si>
    <t>Interval-based CLAF Calculations:</t>
  </si>
  <si>
    <t>Lisahally Power Station</t>
  </si>
  <si>
    <t>Biomass</t>
  </si>
  <si>
    <t>GU_501350</t>
  </si>
  <si>
    <t>BELN1A</t>
  </si>
  <si>
    <t>Moyle (Ballycronan More)</t>
  </si>
  <si>
    <t>Moyle (Auchencrosh)</t>
  </si>
  <si>
    <t>Ballylumford (deregistered GU_500150)</t>
  </si>
  <si>
    <t>Ballylumford (deregistered GU_500160)</t>
  </si>
  <si>
    <t>Monnaboy</t>
  </si>
  <si>
    <t>GU_501360</t>
  </si>
  <si>
    <t>Seegronan</t>
  </si>
  <si>
    <t>GU_501400</t>
  </si>
  <si>
    <t>Cloonty</t>
  </si>
  <si>
    <t>GU_501390</t>
  </si>
  <si>
    <t>Loguestown 110kV</t>
  </si>
  <si>
    <t>Rasharkin</t>
  </si>
  <si>
    <t>Gort</t>
  </si>
  <si>
    <t>Tremoge</t>
  </si>
  <si>
    <t>GU_500900</t>
  </si>
  <si>
    <t>CG2</t>
  </si>
  <si>
    <t>Contour Global APTG</t>
  </si>
  <si>
    <t>Tievenameenta</t>
  </si>
  <si>
    <t>Ora More</t>
  </si>
  <si>
    <t>GU_501500</t>
  </si>
  <si>
    <t>GU_501520</t>
  </si>
  <si>
    <t>Eglish</t>
  </si>
  <si>
    <t>GU_501440</t>
  </si>
  <si>
    <t>Long Mountain</t>
  </si>
  <si>
    <t>Cregganconroe</t>
  </si>
  <si>
    <t>Gortfinbar</t>
  </si>
  <si>
    <t>Rasharkin 110kV</t>
  </si>
  <si>
    <t>Tremoge 110kV</t>
  </si>
  <si>
    <t>GU_501540</t>
  </si>
  <si>
    <t>GU_501480</t>
  </si>
  <si>
    <t>GU_501530</t>
  </si>
  <si>
    <t>Corby Knowe</t>
  </si>
  <si>
    <t>Slieve Divena 2</t>
  </si>
  <si>
    <t>GU_501410</t>
  </si>
  <si>
    <t>GU_501550</t>
  </si>
  <si>
    <t>Gort 110kV</t>
  </si>
  <si>
    <t>Antrim 110kV</t>
  </si>
  <si>
    <t>Solar Farm</t>
  </si>
  <si>
    <t>GU_501630</t>
  </si>
  <si>
    <t>Rasharkin PV (Bann Road PV)</t>
  </si>
  <si>
    <t>GU_501650</t>
  </si>
  <si>
    <t>Lough Road PV</t>
  </si>
  <si>
    <t>Inishative</t>
  </si>
  <si>
    <t>Altamuskin</t>
  </si>
  <si>
    <t xml:space="preserve">GU_501570 </t>
  </si>
  <si>
    <t xml:space="preserve">GU_501490 </t>
  </si>
  <si>
    <t>Crockandun</t>
  </si>
  <si>
    <t>Ballinderry Road PV</t>
  </si>
  <si>
    <t>GU_501660</t>
  </si>
  <si>
    <t>Shantavny Scotch</t>
  </si>
  <si>
    <t>Ballinderry Road</t>
  </si>
  <si>
    <t>Altaveedan</t>
  </si>
  <si>
    <t>GU_501620</t>
  </si>
  <si>
    <t>Crockdun</t>
  </si>
  <si>
    <t>GU_501430</t>
  </si>
  <si>
    <t>Brockaghboy</t>
  </si>
  <si>
    <t>Curraghmulkin</t>
  </si>
  <si>
    <t>Omagh South</t>
  </si>
  <si>
    <t>Slieve Kirk</t>
  </si>
  <si>
    <t>Station &amp; Voltage</t>
  </si>
  <si>
    <t>BKY</t>
  </si>
  <si>
    <t>GU_501670</t>
  </si>
  <si>
    <t>Brockaghboy 110kV</t>
  </si>
  <si>
    <t>Rathsherry</t>
  </si>
  <si>
    <t>GU_501680</t>
  </si>
  <si>
    <t>Ballymena 110kV</t>
  </si>
  <si>
    <t>Maghaberry Road PV</t>
  </si>
  <si>
    <t>GU_501690</t>
  </si>
  <si>
    <t>Elginny Hill</t>
  </si>
  <si>
    <t>GU_501720</t>
  </si>
  <si>
    <t>GU_501700</t>
  </si>
  <si>
    <t>GU_501710</t>
  </si>
  <si>
    <t>Cornavarrow</t>
  </si>
  <si>
    <t>Castlecraig</t>
  </si>
  <si>
    <t>Curraghamulkin 110kV</t>
  </si>
  <si>
    <t>GU_501750</t>
  </si>
  <si>
    <t>GU_501730</t>
  </si>
  <si>
    <t>Curraghmulkin 110kV</t>
  </si>
  <si>
    <t>GU_501740</t>
  </si>
  <si>
    <t>Teiges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</si>
  <si>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</si>
  <si>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</si>
  <si>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</si>
  <si>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</si>
  <si>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</si>
  <si>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</si>
  <si>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</si>
  <si>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</si>
  <si>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</si>
  <si>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</si>
  <si>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</si>
  <si>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</si>
  <si>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CLAF4</t>
  </si>
  <si>
    <t>CLAF5</t>
  </si>
  <si>
    <t>1) Moyle TLAFs have been calculated using the I-SEM methodology for the full 2018-19 tariff year.</t>
  </si>
  <si>
    <t>MARKET PARTICIPANTS - NORTHERN IRELAND TRANSMISSION LOSS ADJUSTMENT FACTORS 2018/19</t>
  </si>
  <si>
    <t>MARKET PARTICIPANTS - NORTHERN IRELAND DISTRIBUTION LOSS ADJUSTMENT FACTORS 2018/19</t>
  </si>
  <si>
    <t>CLAF1  = TLAF (night) * DLAF (night)</t>
  </si>
  <si>
    <t>CLAF2  = TLAF (day) * DLAF (night)</t>
  </si>
  <si>
    <t>CLAF3  = TLAF (day) * DLAF (day)</t>
  </si>
  <si>
    <t>CLAF4  = TLAF (night) * DLAF (day)</t>
  </si>
  <si>
    <t>CLAF5  = TLAF (night) * DLAF (night)</t>
  </si>
  <si>
    <t>·         Day-time is from 8.00 a.m. to 11.00 p.m summer and winter.</t>
  </si>
  <si>
    <t>In any settlement day, there are 5 possible CLAF Interval periods.  The CLAF Calculation must take into account the following transitions:</t>
  </si>
  <si>
    <t>SK1</t>
  </si>
  <si>
    <t>Slieve Kirk 110kV</t>
  </si>
  <si>
    <t>GU_501570</t>
  </si>
  <si>
    <t>GU_501490</t>
  </si>
  <si>
    <t>MARKET PARTICIPANTS - NORTHERN IRELAND COMBINED LOSS ADJUSTMENT FACTORS 2018-19 - v2.0</t>
  </si>
  <si>
    <t>GU_503200</t>
  </si>
  <si>
    <t>GU_503210</t>
  </si>
  <si>
    <t>NORTHERN IRELAND TRANSMISSION LOSS ADJUSTMENT FACTORS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</si>
</sst>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"/>
    <numFmt numFmtId="165" formatCode="#,##0.000"/>
    <numFmt numFmtId="166" formatCode="#,##0.0000000"/>
    <numFmt numFmtId="167" formatCode="_(* #,##0.00_);_(* \(#,##0.00\);_(* &quot;-&quot;??_);_(@_)"/>
    <numFmt numFmtId="168" formatCode="mmmm\ yyyy"/>
    <numFmt numFmtId="169" formatCode="0.0000000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indexed="18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</font>
    <font>
      <b/>
      <sz val="11"/>
      <color indexed="16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name val="Verdana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b/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614">
    <xf numFmtId="0" fontId="0" fillId="0" borderId="0"/>
    <xf numFmtId="0" fontId="44" fillId="0" borderId="0"/>
    <xf numFmtId="0" fontId="47" fillId="0" borderId="0"/>
    <xf numFmtId="0" fontId="42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49" fillId="0" borderId="0"/>
    <xf numFmtId="0" fontId="48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51" fillId="0" borderId="0"/>
    <xf numFmtId="0" fontId="40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44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0" borderId="0" applyNumberFormat="0" applyFill="0" applyBorder="0" applyAlignment="0" applyProtection="0"/>
    <xf numFmtId="0" fontId="32" fillId="0" borderId="0"/>
    <xf numFmtId="0" fontId="49" fillId="0" borderId="0"/>
    <xf numFmtId="0" fontId="32" fillId="0" borderId="0"/>
    <xf numFmtId="0" fontId="44" fillId="0" borderId="0"/>
    <xf numFmtId="0" fontId="44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63" fillId="0" borderId="54" applyNumberFormat="0" applyFill="0" applyAlignment="0" applyProtection="0"/>
    <xf numFmtId="0" fontId="64" fillId="0" borderId="55" applyNumberFormat="0" applyFill="0" applyAlignment="0" applyProtection="0"/>
    <xf numFmtId="0" fontId="65" fillId="0" borderId="56" applyNumberFormat="0" applyFill="0" applyAlignment="0" applyProtection="0"/>
    <xf numFmtId="0" fontId="65" fillId="0" borderId="0" applyNumberFormat="0" applyFill="0" applyBorder="0" applyAlignment="0" applyProtection="0"/>
    <xf numFmtId="0" fontId="66" fillId="5" borderId="0" applyNumberFormat="0" applyBorder="0" applyAlignment="0" applyProtection="0"/>
    <xf numFmtId="0" fontId="67" fillId="6" borderId="0" applyNumberFormat="0" applyBorder="0" applyAlignment="0" applyProtection="0"/>
    <xf numFmtId="0" fontId="68" fillId="8" borderId="0" applyNumberFormat="0" applyBorder="0" applyAlignment="0" applyProtection="0"/>
    <xf numFmtId="0" fontId="69" fillId="9" borderId="57" applyNumberFormat="0" applyAlignment="0" applyProtection="0"/>
    <xf numFmtId="0" fontId="70" fillId="10" borderId="58" applyNumberFormat="0" applyAlignment="0" applyProtection="0"/>
    <xf numFmtId="0" fontId="71" fillId="10" borderId="57" applyNumberFormat="0" applyAlignment="0" applyProtection="0"/>
    <xf numFmtId="0" fontId="72" fillId="0" borderId="59" applyNumberFormat="0" applyFill="0" applyAlignment="0" applyProtection="0"/>
    <xf numFmtId="0" fontId="55" fillId="11" borderId="60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62" applyNumberFormat="0" applyFill="0" applyAlignment="0" applyProtection="0"/>
    <xf numFmtId="0" fontId="76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49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49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49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76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49" fillId="0" borderId="0"/>
    <xf numFmtId="0" fontId="49" fillId="18" borderId="0" applyNumberFormat="0" applyBorder="0" applyAlignment="0" applyProtection="0"/>
    <xf numFmtId="0" fontId="49" fillId="22" borderId="0" applyNumberFormat="0" applyBorder="0" applyAlignment="0" applyProtection="0"/>
    <xf numFmtId="0" fontId="49" fillId="30" borderId="0" applyNumberFormat="0" applyBorder="0" applyAlignment="0" applyProtection="0"/>
    <xf numFmtId="0" fontId="49" fillId="12" borderId="61" applyNumberFormat="0" applyFont="0" applyAlignment="0" applyProtection="0"/>
    <xf numFmtId="0" fontId="32" fillId="0" borderId="0"/>
    <xf numFmtId="0" fontId="32" fillId="0" borderId="0"/>
    <xf numFmtId="0" fontId="31" fillId="0" borderId="0"/>
    <xf numFmtId="0" fontId="44" fillId="0" borderId="0"/>
    <xf numFmtId="0" fontId="31" fillId="0" borderId="0"/>
    <xf numFmtId="0" fontId="44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18" borderId="0" applyNumberFormat="0" applyBorder="0" applyAlignment="0" applyProtection="0"/>
    <xf numFmtId="0" fontId="12" fillId="0" borderId="0"/>
    <xf numFmtId="0" fontId="49" fillId="22" borderId="0" applyNumberFormat="0" applyBorder="0" applyAlignment="0" applyProtection="0"/>
    <xf numFmtId="0" fontId="12" fillId="0" borderId="0"/>
    <xf numFmtId="0" fontId="49" fillId="30" borderId="0" applyNumberFormat="0" applyBorder="0" applyAlignment="0" applyProtection="0"/>
    <xf numFmtId="16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44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82" fillId="0" borderId="0"/>
    <xf numFmtId="0" fontId="49" fillId="0" borderId="0"/>
    <xf numFmtId="0" fontId="12" fillId="0" borderId="0"/>
    <xf numFmtId="0" fontId="12" fillId="12" borderId="61" applyNumberFormat="0" applyFont="0" applyAlignment="0" applyProtection="0"/>
    <xf numFmtId="0" fontId="49" fillId="12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/>
    <xf numFmtId="0" fontId="44" fillId="0" borderId="0"/>
    <xf numFmtId="0" fontId="49" fillId="0" borderId="0"/>
    <xf numFmtId="0" fontId="12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4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0" borderId="0"/>
    <xf numFmtId="0" fontId="12" fillId="0" borderId="0"/>
    <xf numFmtId="0" fontId="44" fillId="0" borderId="0"/>
    <xf numFmtId="0" fontId="44" fillId="0" borderId="0"/>
    <xf numFmtId="0" fontId="12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6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6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6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6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6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6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</cellStyleXfs>
  <cellXfs count="359">
    <xf numFmtId="0" fontId="0" fillId="0" borderId="0" xfId="0"/>
    <xf numFmtId="0" fontId="46" fillId="0" borderId="0" xfId="0" applyFont="1"/>
    <xf numFmtId="0" fontId="46" fillId="0" borderId="6" xfId="0" applyFont="1" applyBorder="1"/>
    <xf numFmtId="0" fontId="46" fillId="0" borderId="0" xfId="0" applyFont="1" applyBorder="1"/>
    <xf numFmtId="164" fontId="46" fillId="0" borderId="0" xfId="0" applyNumberFormat="1" applyFont="1" applyBorder="1"/>
    <xf numFmtId="164" fontId="46" fillId="0" borderId="7" xfId="0" applyNumberFormat="1" applyFont="1" applyBorder="1"/>
    <xf numFmtId="0" fontId="46" fillId="0" borderId="0" xfId="0" applyFont="1" applyBorder="1" applyAlignment="1">
      <alignment horizontal="left"/>
    </xf>
    <xf numFmtId="0" fontId="46" fillId="0" borderId="0" xfId="0" applyFont="1" applyFill="1" applyBorder="1"/>
    <xf numFmtId="0" fontId="46" fillId="0" borderId="0" xfId="3" applyFont="1" applyFill="1" applyBorder="1"/>
    <xf numFmtId="0" fontId="39" fillId="0" borderId="0" xfId="3" applyFont="1" applyFill="1" applyBorder="1"/>
    <xf numFmtId="0" fontId="46" fillId="0" borderId="0" xfId="3" applyFont="1" applyBorder="1"/>
    <xf numFmtId="0" fontId="46" fillId="0" borderId="0" xfId="0" applyFont="1"/>
    <xf numFmtId="164" fontId="46" fillId="0" borderId="0" xfId="0" applyNumberFormat="1" applyFont="1" applyBorder="1"/>
    <xf numFmtId="0" fontId="46" fillId="0" borderId="0" xfId="0" applyFont="1" applyFill="1" applyBorder="1"/>
    <xf numFmtId="0" fontId="46" fillId="0" borderId="0" xfId="0" applyFont="1"/>
    <xf numFmtId="0" fontId="36" fillId="0" borderId="0" xfId="29" applyBorder="1" applyAlignment="1"/>
    <xf numFmtId="0" fontId="45" fillId="2" borderId="19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36" fillId="0" borderId="0" xfId="29" applyFont="1" applyBorder="1" applyAlignment="1"/>
    <xf numFmtId="0" fontId="54" fillId="0" borderId="0" xfId="29" applyFont="1" applyBorder="1" applyAlignment="1"/>
    <xf numFmtId="0" fontId="36" fillId="0" borderId="0" xfId="29" applyFont="1" applyBorder="1" applyAlignment="1">
      <alignment horizontal="left"/>
    </xf>
    <xf numFmtId="164" fontId="36" fillId="0" borderId="0" xfId="29" applyNumberFormat="1" applyBorder="1" applyAlignment="1"/>
    <xf numFmtId="0" fontId="45" fillId="2" borderId="20" xfId="0" applyFont="1" applyFill="1" applyBorder="1" applyAlignment="1">
      <alignment horizontal="center"/>
    </xf>
    <xf numFmtId="165" fontId="46" fillId="0" borderId="0" xfId="0" applyNumberFormat="1" applyFont="1" applyBorder="1"/>
    <xf numFmtId="0" fontId="56" fillId="0" borderId="0" xfId="0" applyFont="1" applyBorder="1" applyAlignment="1">
      <alignment horizontal="left"/>
    </xf>
    <xf numFmtId="0" fontId="45" fillId="0" borderId="0" xfId="0" applyFont="1" applyBorder="1"/>
    <xf numFmtId="0" fontId="45" fillId="0" borderId="0" xfId="0" applyNumberFormat="1" applyFont="1" applyBorder="1"/>
    <xf numFmtId="0" fontId="57" fillId="0" borderId="46" xfId="0" applyFont="1" applyBorder="1"/>
    <xf numFmtId="0" fontId="46" fillId="0" borderId="47" xfId="0" applyFont="1" applyBorder="1"/>
    <xf numFmtId="0" fontId="46" fillId="0" borderId="48" xfId="0" applyFont="1" applyBorder="1"/>
    <xf numFmtId="0" fontId="58" fillId="0" borderId="49" xfId="0" applyFont="1" applyBorder="1"/>
    <xf numFmtId="0" fontId="46" fillId="0" borderId="50" xfId="0" applyFont="1" applyBorder="1"/>
    <xf numFmtId="0" fontId="57" fillId="0" borderId="49" xfId="0" applyFont="1" applyBorder="1"/>
    <xf numFmtId="0" fontId="46" fillId="0" borderId="49" xfId="0" applyFont="1" applyBorder="1"/>
    <xf numFmtId="0" fontId="46" fillId="0" borderId="49" xfId="0" applyFont="1" applyBorder="1" applyAlignment="1">
      <alignment horizontal="left" indent="4"/>
    </xf>
    <xf numFmtId="0" fontId="60" fillId="0" borderId="49" xfId="0" applyFont="1" applyBorder="1"/>
    <xf numFmtId="0" fontId="61" fillId="0" borderId="49" xfId="0" applyFont="1" applyBorder="1"/>
    <xf numFmtId="0" fontId="30" fillId="0" borderId="0" xfId="29" applyFont="1" applyBorder="1" applyAlignment="1"/>
    <xf numFmtId="0" fontId="30" fillId="0" borderId="0" xfId="29" applyFont="1" applyBorder="1" applyAlignment="1">
      <alignment horizontal="left"/>
    </xf>
    <xf numFmtId="164" fontId="29" fillId="0" borderId="33" xfId="0" applyNumberFormat="1" applyFont="1" applyFill="1" applyBorder="1"/>
    <xf numFmtId="164" fontId="29" fillId="0" borderId="35" xfId="0" applyNumberFormat="1" applyFont="1" applyFill="1" applyBorder="1"/>
    <xf numFmtId="164" fontId="29" fillId="0" borderId="34" xfId="0" applyNumberFormat="1" applyFont="1" applyFill="1" applyBorder="1"/>
    <xf numFmtId="164" fontId="29" fillId="0" borderId="12" xfId="0" applyNumberFormat="1" applyFont="1" applyFill="1" applyBorder="1"/>
    <xf numFmtId="164" fontId="29" fillId="0" borderId="11" xfId="0" applyNumberFormat="1" applyFont="1" applyFill="1" applyBorder="1"/>
    <xf numFmtId="164" fontId="29" fillId="0" borderId="4" xfId="0" applyNumberFormat="1" applyFont="1" applyFill="1" applyBorder="1"/>
    <xf numFmtId="164" fontId="29" fillId="0" borderId="5" xfId="0" applyNumberFormat="1" applyFont="1" applyFill="1" applyBorder="1"/>
    <xf numFmtId="164" fontId="29" fillId="0" borderId="1" xfId="0" applyNumberFormat="1" applyFont="1" applyFill="1" applyBorder="1"/>
    <xf numFmtId="164" fontId="29" fillId="0" borderId="2" xfId="0" applyNumberFormat="1" applyFont="1" applyFill="1" applyBorder="1"/>
    <xf numFmtId="0" fontId="77" fillId="0" borderId="0" xfId="0" applyFont="1"/>
    <xf numFmtId="164" fontId="29" fillId="0" borderId="15" xfId="0" applyNumberFormat="1" applyFont="1" applyFill="1" applyBorder="1"/>
    <xf numFmtId="164" fontId="29" fillId="0" borderId="13" xfId="0" applyNumberFormat="1" applyFont="1" applyFill="1" applyBorder="1"/>
    <xf numFmtId="0" fontId="29" fillId="0" borderId="0" xfId="0" applyFont="1"/>
    <xf numFmtId="164" fontId="29" fillId="0" borderId="16" xfId="0" applyNumberFormat="1" applyFont="1" applyFill="1" applyBorder="1"/>
    <xf numFmtId="0" fontId="29" fillId="0" borderId="0" xfId="0" applyFont="1" applyBorder="1"/>
    <xf numFmtId="164" fontId="29" fillId="0" borderId="14" xfId="0" applyNumberFormat="1" applyFont="1" applyFill="1" applyBorder="1"/>
    <xf numFmtId="164" fontId="29" fillId="0" borderId="3" xfId="0" applyNumberFormat="1" applyFont="1" applyFill="1" applyBorder="1"/>
    <xf numFmtId="0" fontId="29" fillId="0" borderId="0" xfId="0" applyFont="1" applyFill="1"/>
    <xf numFmtId="0" fontId="29" fillId="0" borderId="0" xfId="0" applyFont="1" applyFill="1" applyBorder="1"/>
    <xf numFmtId="164" fontId="29" fillId="0" borderId="0" xfId="0" applyNumberFormat="1" applyFont="1" applyFill="1" applyBorder="1"/>
    <xf numFmtId="0" fontId="77" fillId="0" borderId="0" xfId="0" applyFont="1" applyFill="1"/>
    <xf numFmtId="164" fontId="29" fillId="0" borderId="33" xfId="29" applyNumberFormat="1" applyFont="1" applyFill="1" applyBorder="1" applyAlignment="1"/>
    <xf numFmtId="164" fontId="29" fillId="0" borderId="35" xfId="29" applyNumberFormat="1" applyFont="1" applyFill="1" applyBorder="1" applyAlignment="1"/>
    <xf numFmtId="164" fontId="29" fillId="0" borderId="34" xfId="29" applyNumberFormat="1" applyFont="1" applyFill="1" applyBorder="1" applyAlignment="1"/>
    <xf numFmtId="0" fontId="44" fillId="0" borderId="0" xfId="0" applyFont="1"/>
    <xf numFmtId="0" fontId="46" fillId="0" borderId="0" xfId="0" applyFont="1" applyBorder="1"/>
    <xf numFmtId="164" fontId="29" fillId="0" borderId="67" xfId="0" applyNumberFormat="1" applyFont="1" applyFill="1" applyBorder="1"/>
    <xf numFmtId="164" fontId="29" fillId="0" borderId="68" xfId="0" applyNumberFormat="1" applyFont="1" applyFill="1" applyBorder="1"/>
    <xf numFmtId="164" fontId="29" fillId="0" borderId="65" xfId="0" applyNumberFormat="1" applyFont="1" applyFill="1" applyBorder="1"/>
    <xf numFmtId="164" fontId="29" fillId="0" borderId="19" xfId="0" applyNumberFormat="1" applyFont="1" applyFill="1" applyBorder="1"/>
    <xf numFmtId="0" fontId="27" fillId="0" borderId="77" xfId="29" applyFont="1" applyFill="1" applyBorder="1" applyAlignment="1"/>
    <xf numFmtId="0" fontId="32" fillId="0" borderId="73" xfId="103" applyBorder="1"/>
    <xf numFmtId="164" fontId="29" fillId="0" borderId="71" xfId="29" applyNumberFormat="1" applyFont="1" applyFill="1" applyBorder="1" applyAlignment="1"/>
    <xf numFmtId="0" fontId="18" fillId="0" borderId="77" xfId="29" applyFont="1" applyFill="1" applyBorder="1" applyAlignment="1"/>
    <xf numFmtId="164" fontId="36" fillId="0" borderId="70" xfId="30" applyNumberFormat="1" applyFill="1" applyBorder="1"/>
    <xf numFmtId="0" fontId="32" fillId="0" borderId="75" xfId="103" applyBorder="1"/>
    <xf numFmtId="0" fontId="32" fillId="0" borderId="29" xfId="103" applyBorder="1"/>
    <xf numFmtId="0" fontId="32" fillId="0" borderId="21" xfId="103" applyBorder="1"/>
    <xf numFmtId="0" fontId="45" fillId="2" borderId="41" xfId="0" applyFont="1" applyFill="1" applyBorder="1" applyAlignment="1">
      <alignment horizontal="center" vertical="center"/>
    </xf>
    <xf numFmtId="0" fontId="78" fillId="2" borderId="43" xfId="349" applyFont="1" applyFill="1" applyBorder="1" applyAlignment="1">
      <alignment horizontal="center" vertical="center"/>
    </xf>
    <xf numFmtId="0" fontId="29" fillId="0" borderId="77" xfId="29" applyFont="1" applyFill="1" applyBorder="1" applyAlignment="1"/>
    <xf numFmtId="0" fontId="29" fillId="0" borderId="77" xfId="0" applyFont="1" applyFill="1" applyBorder="1"/>
    <xf numFmtId="0" fontId="18" fillId="0" borderId="77" xfId="0" applyFont="1" applyFill="1" applyBorder="1"/>
    <xf numFmtId="0" fontId="19" fillId="0" borderId="29" xfId="103" applyFont="1" applyFill="1" applyBorder="1"/>
    <xf numFmtId="0" fontId="14" fillId="0" borderId="77" xfId="29" applyFont="1" applyFill="1" applyBorder="1" applyAlignment="1"/>
    <xf numFmtId="0" fontId="26" fillId="0" borderId="77" xfId="29" applyFont="1" applyFill="1" applyBorder="1" applyAlignment="1"/>
    <xf numFmtId="0" fontId="22" fillId="0" borderId="77" xfId="29" applyFont="1" applyFill="1" applyBorder="1" applyAlignment="1"/>
    <xf numFmtId="0" fontId="24" fillId="0" borderId="29" xfId="103" applyFont="1" applyBorder="1"/>
    <xf numFmtId="0" fontId="21" fillId="0" borderId="77" xfId="29" applyFont="1" applyFill="1" applyBorder="1" applyAlignment="1"/>
    <xf numFmtId="0" fontId="78" fillId="2" borderId="6" xfId="349" applyFont="1" applyFill="1" applyBorder="1" applyAlignment="1">
      <alignment horizontal="center" vertical="center"/>
    </xf>
    <xf numFmtId="0" fontId="18" fillId="0" borderId="74" xfId="0" applyFont="1" applyFill="1" applyBorder="1"/>
    <xf numFmtId="0" fontId="29" fillId="0" borderId="73" xfId="0" applyFont="1" applyFill="1" applyBorder="1"/>
    <xf numFmtId="0" fontId="32" fillId="0" borderId="74" xfId="103" applyFill="1" applyBorder="1"/>
    <xf numFmtId="0" fontId="32" fillId="0" borderId="29" xfId="103" applyFill="1" applyBorder="1"/>
    <xf numFmtId="0" fontId="78" fillId="2" borderId="42" xfId="349" applyFont="1" applyFill="1" applyBorder="1" applyAlignment="1">
      <alignment horizontal="center" vertical="center" wrapText="1"/>
    </xf>
    <xf numFmtId="164" fontId="36" fillId="0" borderId="69" xfId="30" applyNumberFormat="1" applyFill="1" applyBorder="1"/>
    <xf numFmtId="0" fontId="45" fillId="2" borderId="36" xfId="0" applyFont="1" applyFill="1" applyBorder="1" applyAlignment="1">
      <alignment horizontal="center" vertical="center"/>
    </xf>
    <xf numFmtId="164" fontId="36" fillId="0" borderId="71" xfId="30" applyNumberFormat="1" applyFill="1" applyBorder="1"/>
    <xf numFmtId="0" fontId="13" fillId="0" borderId="77" xfId="29" applyFont="1" applyFill="1" applyBorder="1" applyAlignment="1"/>
    <xf numFmtId="0" fontId="15" fillId="0" borderId="77" xfId="29" applyFont="1" applyFill="1" applyBorder="1" applyAlignment="1"/>
    <xf numFmtId="0" fontId="19" fillId="0" borderId="77" xfId="0" applyFont="1" applyFill="1" applyBorder="1"/>
    <xf numFmtId="0" fontId="32" fillId="0" borderId="74" xfId="103" applyBorder="1"/>
    <xf numFmtId="0" fontId="19" fillId="0" borderId="77" xfId="29" applyFont="1" applyFill="1" applyBorder="1" applyAlignment="1"/>
    <xf numFmtId="0" fontId="12" fillId="0" borderId="74" xfId="304" applyBorder="1"/>
    <xf numFmtId="0" fontId="12" fillId="0" borderId="29" xfId="304" applyFont="1" applyBorder="1"/>
    <xf numFmtId="0" fontId="12" fillId="0" borderId="75" xfId="304" applyBorder="1"/>
    <xf numFmtId="0" fontId="12" fillId="0" borderId="30" xfId="304" applyFont="1" applyBorder="1"/>
    <xf numFmtId="0" fontId="44" fillId="0" borderId="74" xfId="167" applyBorder="1"/>
    <xf numFmtId="0" fontId="29" fillId="0" borderId="74" xfId="29" applyFont="1" applyFill="1" applyBorder="1" applyAlignment="1"/>
    <xf numFmtId="164" fontId="29" fillId="0" borderId="69" xfId="29" applyNumberFormat="1" applyFont="1" applyFill="1" applyBorder="1" applyAlignment="1"/>
    <xf numFmtId="0" fontId="29" fillId="0" borderId="73" xfId="29" applyFont="1" applyFill="1" applyBorder="1" applyAlignment="1"/>
    <xf numFmtId="0" fontId="20" fillId="0" borderId="77" xfId="29" applyFont="1" applyFill="1" applyBorder="1" applyAlignment="1"/>
    <xf numFmtId="0" fontId="29" fillId="0" borderId="74" xfId="0" applyFont="1" applyFill="1" applyBorder="1"/>
    <xf numFmtId="164" fontId="80" fillId="2" borderId="72" xfId="349" applyNumberFormat="1" applyFont="1" applyFill="1" applyBorder="1" applyAlignment="1">
      <alignment horizontal="center" vertical="center"/>
    </xf>
    <xf numFmtId="0" fontId="25" fillId="0" borderId="77" xfId="0" applyFont="1" applyFill="1" applyBorder="1"/>
    <xf numFmtId="0" fontId="25" fillId="0" borderId="77" xfId="29" applyFont="1" applyFill="1" applyBorder="1" applyAlignment="1"/>
    <xf numFmtId="164" fontId="29" fillId="0" borderId="70" xfId="29" applyNumberFormat="1" applyFont="1" applyFill="1" applyBorder="1" applyAlignment="1"/>
    <xf numFmtId="164" fontId="80" fillId="2" borderId="72" xfId="349" applyNumberFormat="1" applyFont="1" applyFill="1" applyBorder="1" applyAlignment="1">
      <alignment horizontal="center" vertical="center"/>
    </xf>
    <xf numFmtId="0" fontId="29" fillId="0" borderId="78" xfId="29" applyFont="1" applyFill="1" applyBorder="1" applyAlignment="1"/>
    <xf numFmtId="0" fontId="17" fillId="0" borderId="77" xfId="29" applyFont="1" applyFill="1" applyBorder="1" applyAlignment="1"/>
    <xf numFmtId="164" fontId="44" fillId="0" borderId="0" xfId="4" applyNumberFormat="1" applyFill="1" applyBorder="1"/>
    <xf numFmtId="164" fontId="44" fillId="0" borderId="0" xfId="4" applyNumberFormat="1" applyBorder="1"/>
    <xf numFmtId="0" fontId="0" fillId="0" borderId="0" xfId="0" applyBorder="1"/>
    <xf numFmtId="0" fontId="32" fillId="0" borderId="0" xfId="103" applyBorder="1"/>
    <xf numFmtId="0" fontId="24" fillId="0" borderId="0" xfId="103" applyFont="1" applyBorder="1"/>
    <xf numFmtId="0" fontId="32" fillId="0" borderId="0" xfId="103" applyFill="1" applyBorder="1"/>
    <xf numFmtId="0" fontId="19" fillId="0" borderId="0" xfId="103" applyFont="1" applyFill="1" applyBorder="1"/>
    <xf numFmtId="165" fontId="46" fillId="0" borderId="0" xfId="0" applyNumberFormat="1" applyFont="1" applyFill="1" applyBorder="1"/>
    <xf numFmtId="166" fontId="46" fillId="0" borderId="0" xfId="0" applyNumberFormat="1" applyFont="1" applyFill="1" applyBorder="1"/>
    <xf numFmtId="164" fontId="29" fillId="0" borderId="0" xfId="30" applyNumberFormat="1" applyFont="1" applyFill="1" applyBorder="1"/>
    <xf numFmtId="0" fontId="10" fillId="0" borderId="29" xfId="103" applyFont="1" applyBorder="1"/>
    <xf numFmtId="0" fontId="10" fillId="0" borderId="79" xfId="29" applyFont="1" applyFill="1" applyBorder="1" applyAlignment="1"/>
    <xf numFmtId="0" fontId="10" fillId="0" borderId="77" xfId="29" applyFont="1" applyFill="1" applyBorder="1" applyAlignment="1"/>
    <xf numFmtId="0" fontId="10" fillId="0" borderId="77" xfId="0" applyFont="1" applyFill="1" applyBorder="1"/>
    <xf numFmtId="0" fontId="9" fillId="0" borderId="74" xfId="29" applyFont="1" applyFill="1" applyBorder="1" applyAlignment="1"/>
    <xf numFmtId="0" fontId="29" fillId="0" borderId="80" xfId="0" applyFont="1" applyFill="1" applyBorder="1"/>
    <xf numFmtId="0" fontId="16" fillId="0" borderId="77" xfId="29" applyFont="1" applyFill="1" applyBorder="1" applyAlignment="1"/>
    <xf numFmtId="0" fontId="6" fillId="0" borderId="80" xfId="0" applyFont="1" applyFill="1" applyBorder="1"/>
    <xf numFmtId="0" fontId="29" fillId="0" borderId="75" xfId="29" applyFont="1" applyFill="1" applyBorder="1" applyAlignment="1"/>
    <xf numFmtId="0" fontId="24" fillId="0" borderId="29" xfId="103" applyFont="1" applyFill="1" applyBorder="1"/>
    <xf numFmtId="0" fontId="24" fillId="0" borderId="0" xfId="103" applyFont="1" applyFill="1" applyBorder="1"/>
    <xf numFmtId="0" fontId="5" fillId="0" borderId="77" xfId="29" applyFont="1" applyFill="1" applyBorder="1" applyAlignment="1"/>
    <xf numFmtId="0" fontId="5" fillId="0" borderId="77" xfId="0" applyFont="1" applyFill="1" applyBorder="1"/>
    <xf numFmtId="164" fontId="5" fillId="0" borderId="33" xfId="29" applyNumberFormat="1" applyFont="1" applyFill="1" applyBorder="1" applyAlignment="1"/>
    <xf numFmtId="164" fontId="5" fillId="0" borderId="35" xfId="29" applyNumberFormat="1" applyFont="1" applyFill="1" applyBorder="1" applyAlignment="1"/>
    <xf numFmtId="164" fontId="5" fillId="0" borderId="34" xfId="29" applyNumberFormat="1" applyFont="1" applyFill="1" applyBorder="1" applyAlignment="1"/>
    <xf numFmtId="0" fontId="0" fillId="0" borderId="27" xfId="0" applyBorder="1"/>
    <xf numFmtId="164" fontId="4" fillId="0" borderId="40" xfId="600" applyNumberFormat="1" applyBorder="1"/>
    <xf numFmtId="21" fontId="45" fillId="2" borderId="65" xfId="0" applyNumberFormat="1" applyFont="1" applyFill="1" applyBorder="1" applyAlignment="1">
      <alignment horizontal="center"/>
    </xf>
    <xf numFmtId="0" fontId="45" fillId="2" borderId="18" xfId="0" applyFont="1" applyFill="1" applyBorder="1" applyAlignment="1">
      <alignment horizontal="center"/>
    </xf>
    <xf numFmtId="164" fontId="46" fillId="0" borderId="27" xfId="0" applyNumberFormat="1" applyFont="1" applyBorder="1"/>
    <xf numFmtId="21" fontId="45" fillId="2" borderId="68" xfId="0" applyNumberFormat="1" applyFont="1" applyFill="1" applyBorder="1" applyAlignment="1">
      <alignment horizontal="center"/>
    </xf>
    <xf numFmtId="21" fontId="45" fillId="2" borderId="20" xfId="0" applyNumberFormat="1" applyFont="1" applyFill="1" applyBorder="1" applyAlignment="1">
      <alignment horizontal="center"/>
    </xf>
    <xf numFmtId="21" fontId="45" fillId="2" borderId="67" xfId="0" applyNumberFormat="1" applyFont="1" applyFill="1" applyBorder="1" applyAlignment="1">
      <alignment horizontal="center"/>
    </xf>
    <xf numFmtId="21" fontId="45" fillId="2" borderId="19" xfId="0" applyNumberFormat="1" applyFont="1" applyFill="1" applyBorder="1" applyAlignment="1">
      <alignment horizontal="center"/>
    </xf>
    <xf numFmtId="21" fontId="45" fillId="2" borderId="18" xfId="0" applyNumberFormat="1" applyFont="1" applyFill="1" applyBorder="1" applyAlignment="1">
      <alignment horizontal="center"/>
    </xf>
    <xf numFmtId="0" fontId="45" fillId="2" borderId="19" xfId="0" applyFont="1" applyFill="1" applyBorder="1" applyAlignment="1">
      <alignment horizontal="center"/>
    </xf>
    <xf numFmtId="164" fontId="80" fillId="2" borderId="72" xfId="349" applyNumberFormat="1" applyFont="1" applyFill="1" applyBorder="1" applyAlignment="1">
      <alignment horizontal="center" vertical="center"/>
    </xf>
    <xf numFmtId="164" fontId="3" fillId="0" borderId="33" xfId="0" applyNumberFormat="1" applyFont="1" applyFill="1" applyBorder="1"/>
    <xf numFmtId="164" fontId="3" fillId="0" borderId="35" xfId="0" applyNumberFormat="1" applyFont="1" applyFill="1" applyBorder="1"/>
    <xf numFmtId="164" fontId="3" fillId="0" borderId="44" xfId="0" applyNumberFormat="1" applyFont="1" applyFill="1" applyBorder="1"/>
    <xf numFmtId="164" fontId="3" fillId="0" borderId="34" xfId="0" applyNumberFormat="1" applyFont="1" applyFill="1" applyBorder="1"/>
    <xf numFmtId="0" fontId="29" fillId="0" borderId="75" xfId="29" applyFont="1" applyFill="1" applyBorder="1" applyAlignment="1">
      <alignment horizontal="left"/>
    </xf>
    <xf numFmtId="164" fontId="46" fillId="0" borderId="17" xfId="0" applyNumberFormat="1" applyFont="1" applyFill="1" applyBorder="1"/>
    <xf numFmtId="164" fontId="46" fillId="0" borderId="1" xfId="0" applyNumberFormat="1" applyFont="1" applyFill="1" applyBorder="1"/>
    <xf numFmtId="0" fontId="81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164" fontId="4" fillId="0" borderId="23" xfId="600" applyNumberFormat="1" applyBorder="1"/>
    <xf numFmtId="164" fontId="4" fillId="0" borderId="81" xfId="600" applyNumberFormat="1" applyBorder="1"/>
    <xf numFmtId="164" fontId="4" fillId="0" borderId="28" xfId="600" applyNumberFormat="1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5" fillId="0" borderId="24" xfId="29" applyFont="1" applyFill="1" applyBorder="1" applyAlignment="1"/>
    <xf numFmtId="0" fontId="29" fillId="0" borderId="25" xfId="0" applyFont="1" applyFill="1" applyBorder="1"/>
    <xf numFmtId="0" fontId="25" fillId="0" borderId="63" xfId="0" applyFont="1" applyFill="1" applyBorder="1"/>
    <xf numFmtId="0" fontId="29" fillId="0" borderId="24" xfId="0" applyFont="1" applyFill="1" applyBorder="1"/>
    <xf numFmtId="0" fontId="19" fillId="0" borderId="63" xfId="0" applyFont="1" applyFill="1" applyBorder="1"/>
    <xf numFmtId="0" fontId="18" fillId="0" borderId="63" xfId="0" applyFont="1" applyFill="1" applyBorder="1"/>
    <xf numFmtId="0" fontId="18" fillId="0" borderId="25" xfId="0" applyFont="1" applyFill="1" applyBorder="1"/>
    <xf numFmtId="0" fontId="19" fillId="0" borderId="80" xfId="0" applyFont="1" applyFill="1" applyBorder="1"/>
    <xf numFmtId="0" fontId="10" fillId="0" borderId="25" xfId="0" applyFont="1" applyFill="1" applyBorder="1"/>
    <xf numFmtId="0" fontId="10" fillId="0" borderId="80" xfId="0" applyFont="1" applyFill="1" applyBorder="1"/>
    <xf numFmtId="0" fontId="5" fillId="0" borderId="80" xfId="0" applyFont="1" applyFill="1" applyBorder="1"/>
    <xf numFmtId="0" fontId="29" fillId="0" borderId="82" xfId="0" applyFont="1" applyFill="1" applyBorder="1"/>
    <xf numFmtId="0" fontId="29" fillId="0" borderId="32" xfId="29" applyFont="1" applyFill="1" applyBorder="1" applyAlignment="1">
      <alignment horizontal="left"/>
    </xf>
    <xf numFmtId="0" fontId="29" fillId="0" borderId="74" xfId="4" applyFont="1" applyFill="1" applyBorder="1" applyAlignment="1">
      <alignment horizontal="left"/>
    </xf>
    <xf numFmtId="0" fontId="27" fillId="0" borderId="74" xfId="29" applyFont="1" applyFill="1" applyBorder="1" applyAlignment="1"/>
    <xf numFmtId="0" fontId="7" fillId="0" borderId="77" xfId="29" applyFont="1" applyFill="1" applyBorder="1" applyAlignment="1"/>
    <xf numFmtId="0" fontId="6" fillId="0" borderId="77" xfId="29" applyFont="1" applyFill="1" applyBorder="1" applyAlignment="1"/>
    <xf numFmtId="0" fontId="9" fillId="0" borderId="77" xfId="29" applyFont="1" applyFill="1" applyBorder="1" applyAlignment="1"/>
    <xf numFmtId="0" fontId="29" fillId="0" borderId="24" xfId="28" applyFont="1" applyFill="1" applyBorder="1" applyAlignment="1"/>
    <xf numFmtId="0" fontId="29" fillId="0" borderId="24" xfId="29" applyFont="1" applyFill="1" applyBorder="1" applyAlignment="1"/>
    <xf numFmtId="0" fontId="17" fillId="0" borderId="63" xfId="29" applyFont="1" applyFill="1" applyBorder="1" applyAlignment="1"/>
    <xf numFmtId="0" fontId="29" fillId="0" borderId="63" xfId="29" applyFont="1" applyFill="1" applyBorder="1" applyAlignment="1"/>
    <xf numFmtId="0" fontId="22" fillId="0" borderId="63" xfId="29" applyFont="1" applyFill="1" applyBorder="1" applyAlignment="1"/>
    <xf numFmtId="0" fontId="29" fillId="0" borderId="83" xfId="29" applyFont="1" applyFill="1" applyBorder="1" applyAlignment="1"/>
    <xf numFmtId="0" fontId="29" fillId="0" borderId="84" xfId="29" applyFont="1" applyFill="1" applyBorder="1" applyAlignment="1"/>
    <xf numFmtId="0" fontId="45" fillId="2" borderId="72" xfId="0" applyFont="1" applyFill="1" applyBorder="1" applyAlignment="1">
      <alignment horizontal="center" vertical="center"/>
    </xf>
    <xf numFmtId="21" fontId="45" fillId="2" borderId="45" xfId="0" applyNumberFormat="1" applyFont="1" applyFill="1" applyBorder="1" applyAlignment="1">
      <alignment horizontal="center"/>
    </xf>
    <xf numFmtId="21" fontId="45" fillId="2" borderId="36" xfId="0" applyNumberFormat="1" applyFont="1" applyFill="1" applyBorder="1" applyAlignment="1">
      <alignment horizontal="center"/>
    </xf>
    <xf numFmtId="0" fontId="45" fillId="2" borderId="36" xfId="0" applyFont="1" applyFill="1" applyBorder="1" applyAlignment="1">
      <alignment horizontal="center"/>
    </xf>
    <xf numFmtId="0" fontId="0" fillId="0" borderId="7" xfId="0" applyBorder="1"/>
    <xf numFmtId="164" fontId="3" fillId="0" borderId="69" xfId="0" applyNumberFormat="1" applyFont="1" applyFill="1" applyBorder="1"/>
    <xf numFmtId="164" fontId="3" fillId="0" borderId="70" xfId="0" applyNumberFormat="1" applyFont="1" applyFill="1" applyBorder="1"/>
    <xf numFmtId="164" fontId="3" fillId="0" borderId="86" xfId="0" applyNumberFormat="1" applyFont="1" applyFill="1" applyBorder="1"/>
    <xf numFmtId="164" fontId="3" fillId="0" borderId="71" xfId="0" applyNumberFormat="1" applyFont="1" applyFill="1" applyBorder="1"/>
    <xf numFmtId="0" fontId="29" fillId="0" borderId="79" xfId="0" applyFont="1" applyFill="1" applyBorder="1"/>
    <xf numFmtId="0" fontId="29" fillId="0" borderId="29" xfId="0" applyFont="1" applyFill="1" applyBorder="1"/>
    <xf numFmtId="0" fontId="28" fillId="0" borderId="29" xfId="0" applyFont="1" applyFill="1" applyBorder="1"/>
    <xf numFmtId="0" fontId="11" fillId="0" borderId="85" xfId="0" applyFont="1" applyFill="1" applyBorder="1"/>
    <xf numFmtId="0" fontId="29" fillId="0" borderId="30" xfId="0" applyFont="1" applyFill="1" applyBorder="1"/>
    <xf numFmtId="0" fontId="29" fillId="0" borderId="63" xfId="0" applyFont="1" applyFill="1" applyBorder="1"/>
    <xf numFmtId="0" fontId="11" fillId="0" borderId="83" xfId="0" applyFont="1" applyFill="1" applyBorder="1"/>
    <xf numFmtId="0" fontId="29" fillId="0" borderId="84" xfId="0" applyFont="1" applyFill="1" applyBorder="1"/>
    <xf numFmtId="0" fontId="29" fillId="0" borderId="73" xfId="0" applyFont="1" applyFill="1" applyBorder="1" applyAlignment="1">
      <alignment horizontal="left"/>
    </xf>
    <xf numFmtId="0" fontId="29" fillId="0" borderId="74" xfId="0" applyFont="1" applyFill="1" applyBorder="1" applyAlignment="1">
      <alignment horizontal="left"/>
    </xf>
    <xf numFmtId="0" fontId="11" fillId="0" borderId="78" xfId="0" applyFont="1" applyFill="1" applyBorder="1" applyAlignment="1">
      <alignment horizontal="left"/>
    </xf>
    <xf numFmtId="0" fontId="29" fillId="0" borderId="75" xfId="0" applyFont="1" applyFill="1" applyBorder="1" applyAlignment="1">
      <alignment horizontal="left"/>
    </xf>
    <xf numFmtId="0" fontId="29" fillId="0" borderId="74" xfId="0" applyFont="1" applyFill="1" applyBorder="1" applyAlignment="1">
      <alignment horizontal="left" vertical="center" wrapText="1"/>
    </xf>
    <xf numFmtId="0" fontId="28" fillId="0" borderId="74" xfId="0" applyFont="1" applyFill="1" applyBorder="1" applyAlignment="1">
      <alignment horizontal="left"/>
    </xf>
    <xf numFmtId="0" fontId="23" fillId="0" borderId="74" xfId="0" applyFont="1" applyFill="1" applyBorder="1" applyAlignment="1">
      <alignment horizontal="left"/>
    </xf>
    <xf numFmtId="0" fontId="29" fillId="0" borderId="29" xfId="29" applyFont="1" applyFill="1" applyBorder="1" applyAlignment="1"/>
    <xf numFmtId="0" fontId="27" fillId="0" borderId="79" xfId="29" applyFont="1" applyFill="1" applyBorder="1" applyAlignment="1"/>
    <xf numFmtId="0" fontId="26" fillId="0" borderId="79" xfId="29" applyFont="1" applyFill="1" applyBorder="1" applyAlignment="1"/>
    <xf numFmtId="0" fontId="25" fillId="0" borderId="79" xfId="29" applyFont="1" applyFill="1" applyBorder="1" applyAlignment="1"/>
    <xf numFmtId="0" fontId="21" fillId="0" borderId="79" xfId="29" applyFont="1" applyFill="1" applyBorder="1" applyAlignment="1"/>
    <xf numFmtId="0" fontId="20" fillId="0" borderId="79" xfId="29" applyFont="1" applyFill="1" applyBorder="1" applyAlignment="1"/>
    <xf numFmtId="0" fontId="17" fillId="0" borderId="79" xfId="29" applyFont="1" applyFill="1" applyBorder="1" applyAlignment="1"/>
    <xf numFmtId="0" fontId="16" fillId="0" borderId="79" xfId="29" applyFont="1" applyFill="1" applyBorder="1" applyAlignment="1"/>
    <xf numFmtId="0" fontId="15" fillId="0" borderId="79" xfId="29" applyFont="1" applyFill="1" applyBorder="1" applyAlignment="1"/>
    <xf numFmtId="0" fontId="14" fillId="0" borderId="79" xfId="29" applyFont="1" applyFill="1" applyBorder="1" applyAlignment="1"/>
    <xf numFmtId="0" fontId="13" fillId="0" borderId="79" xfId="29" applyFont="1" applyFill="1" applyBorder="1" applyAlignment="1"/>
    <xf numFmtId="0" fontId="8" fillId="0" borderId="79" xfId="29" applyFont="1" applyFill="1" applyBorder="1" applyAlignment="1"/>
    <xf numFmtId="0" fontId="5" fillId="0" borderId="79" xfId="29" applyFont="1" applyFill="1" applyBorder="1" applyAlignment="1"/>
    <xf numFmtId="0" fontId="9" fillId="0" borderId="79" xfId="29" applyFont="1" applyFill="1" applyBorder="1" applyAlignment="1"/>
    <xf numFmtId="0" fontId="29" fillId="0" borderId="79" xfId="29" applyFont="1" applyFill="1" applyBorder="1" applyAlignment="1"/>
    <xf numFmtId="0" fontId="29" fillId="0" borderId="85" xfId="29" applyFont="1" applyFill="1" applyBorder="1" applyAlignment="1"/>
    <xf numFmtId="0" fontId="29" fillId="0" borderId="30" xfId="29" applyFont="1" applyFill="1" applyBorder="1" applyAlignment="1"/>
    <xf numFmtId="0" fontId="24" fillId="0" borderId="83" xfId="0" applyFont="1" applyFill="1" applyBorder="1"/>
    <xf numFmtId="0" fontId="5" fillId="0" borderId="74" xfId="29" applyFont="1" applyFill="1" applyBorder="1" applyAlignment="1"/>
    <xf numFmtId="0" fontId="29" fillId="0" borderId="73" xfId="28" applyFont="1" applyFill="1" applyBorder="1" applyAlignment="1"/>
    <xf numFmtId="0" fontId="29" fillId="0" borderId="74" xfId="28" applyFont="1" applyFill="1" applyBorder="1" applyAlignment="1"/>
    <xf numFmtId="164" fontId="80" fillId="2" borderId="28" xfId="349" applyNumberFormat="1" applyFont="1" applyFill="1" applyBorder="1" applyAlignment="1">
      <alignment horizontal="center" vertical="center"/>
    </xf>
    <xf numFmtId="0" fontId="45" fillId="2" borderId="10" xfId="0" applyFont="1" applyFill="1" applyBorder="1" applyAlignment="1">
      <alignment horizontal="center" vertical="center"/>
    </xf>
    <xf numFmtId="0" fontId="45" fillId="2" borderId="8" xfId="0" applyFont="1" applyFill="1" applyBorder="1" applyAlignment="1">
      <alignment horizontal="center" vertical="center"/>
    </xf>
    <xf numFmtId="0" fontId="11" fillId="0" borderId="82" xfId="0" applyFont="1" applyFill="1" applyBorder="1"/>
    <xf numFmtId="0" fontId="29" fillId="0" borderId="32" xfId="0" applyFont="1" applyFill="1" applyBorder="1"/>
    <xf numFmtId="49" fontId="29" fillId="0" borderId="73" xfId="29" applyNumberFormat="1" applyFont="1" applyFill="1" applyBorder="1" applyAlignment="1"/>
    <xf numFmtId="49" fontId="29" fillId="0" borderId="74" xfId="29" applyNumberFormat="1" applyFont="1" applyFill="1" applyBorder="1" applyAlignment="1"/>
    <xf numFmtId="0" fontId="26" fillId="0" borderId="74" xfId="29" applyFont="1" applyFill="1" applyBorder="1" applyAlignment="1"/>
    <xf numFmtId="0" fontId="21" fillId="0" borderId="74" xfId="29" applyFont="1" applyFill="1" applyBorder="1" applyAlignment="1"/>
    <xf numFmtId="0" fontId="7" fillId="0" borderId="74" xfId="29" applyFont="1" applyFill="1" applyBorder="1" applyAlignment="1"/>
    <xf numFmtId="0" fontId="14" fillId="0" borderId="74" xfId="29" applyFont="1" applyFill="1" applyBorder="1" applyAlignment="1"/>
    <xf numFmtId="0" fontId="13" fillId="0" borderId="74" xfId="29" applyFont="1" applyFill="1" applyBorder="1" applyAlignment="1"/>
    <xf numFmtId="0" fontId="8" fillId="0" borderId="74" xfId="29" applyFont="1" applyFill="1" applyBorder="1" applyAlignment="1"/>
    <xf numFmtId="0" fontId="6" fillId="0" borderId="74" xfId="29" applyFont="1" applyFill="1" applyBorder="1" applyAlignment="1"/>
    <xf numFmtId="0" fontId="17" fillId="0" borderId="74" xfId="29" applyFont="1" applyFill="1" applyBorder="1" applyAlignment="1"/>
    <xf numFmtId="0" fontId="15" fillId="0" borderId="74" xfId="29" applyFont="1" applyFill="1" applyBorder="1" applyAlignment="1"/>
    <xf numFmtId="0" fontId="2" fillId="0" borderId="85" xfId="0" applyFont="1" applyFill="1" applyBorder="1"/>
    <xf numFmtId="0" fontId="2" fillId="0" borderId="78" xfId="0" applyFont="1" applyFill="1" applyBorder="1" applyAlignment="1">
      <alignment horizontal="left"/>
    </xf>
    <xf numFmtId="0" fontId="2" fillId="0" borderId="82" xfId="0" applyFont="1" applyFill="1" applyBorder="1"/>
    <xf numFmtId="0" fontId="2" fillId="0" borderId="24" xfId="29" applyFont="1" applyFill="1" applyBorder="1" applyAlignment="1"/>
    <xf numFmtId="0" fontId="2" fillId="0" borderId="77" xfId="29" applyFont="1" applyFill="1" applyBorder="1" applyAlignment="1"/>
    <xf numFmtId="164" fontId="79" fillId="0" borderId="0" xfId="0" applyNumberFormat="1" applyFont="1" applyFill="1" applyBorder="1"/>
    <xf numFmtId="0" fontId="2" fillId="0" borderId="0" xfId="1613" applyBorder="1"/>
    <xf numFmtId="0" fontId="29" fillId="0" borderId="0" xfId="29" applyFont="1" applyFill="1" applyBorder="1" applyAlignment="1"/>
    <xf numFmtId="0" fontId="29" fillId="0" borderId="0" xfId="4" applyFont="1" applyFill="1" applyBorder="1" applyAlignment="1">
      <alignment horizontal="left"/>
    </xf>
    <xf numFmtId="0" fontId="27" fillId="0" borderId="0" xfId="29" applyFont="1" applyFill="1" applyBorder="1" applyAlignment="1"/>
    <xf numFmtId="0" fontId="26" fillId="0" borderId="0" xfId="29" applyFont="1" applyFill="1" applyBorder="1" applyAlignment="1"/>
    <xf numFmtId="0" fontId="21" fillId="0" borderId="0" xfId="29" applyFont="1" applyFill="1" applyBorder="1" applyAlignment="1"/>
    <xf numFmtId="0" fontId="2" fillId="0" borderId="0" xfId="29" applyFont="1" applyFill="1" applyBorder="1" applyAlignment="1"/>
    <xf numFmtId="0" fontId="7" fillId="0" borderId="0" xfId="29" applyFont="1" applyFill="1" applyBorder="1" applyAlignment="1"/>
    <xf numFmtId="0" fontId="14" fillId="0" borderId="0" xfId="29" applyFont="1" applyFill="1" applyBorder="1" applyAlignment="1"/>
    <xf numFmtId="0" fontId="13" fillId="0" borderId="0" xfId="29" applyFont="1" applyFill="1" applyBorder="1" applyAlignment="1"/>
    <xf numFmtId="0" fontId="6" fillId="0" borderId="0" xfId="29" applyFont="1" applyFill="1" applyBorder="1" applyAlignment="1"/>
    <xf numFmtId="0" fontId="5" fillId="0" borderId="0" xfId="29" applyFont="1" applyFill="1" applyBorder="1" applyAlignment="1"/>
    <xf numFmtId="0" fontId="15" fillId="0" borderId="0" xfId="29" applyFont="1" applyFill="1" applyBorder="1" applyAlignment="1"/>
    <xf numFmtId="0" fontId="9" fillId="0" borderId="0" xfId="29" applyFont="1" applyFill="1" applyBorder="1" applyAlignment="1"/>
    <xf numFmtId="0" fontId="22" fillId="0" borderId="0" xfId="29" applyFont="1" applyFill="1" applyBorder="1" applyAlignment="1"/>
    <xf numFmtId="0" fontId="22" fillId="0" borderId="79" xfId="29" applyFont="1" applyFill="1" applyBorder="1" applyAlignment="1"/>
    <xf numFmtId="0" fontId="22" fillId="0" borderId="74" xfId="29" applyFont="1" applyFill="1" applyBorder="1" applyAlignment="1"/>
    <xf numFmtId="0" fontId="11" fillId="0" borderId="74" xfId="0" applyFont="1" applyFill="1" applyBorder="1" applyAlignment="1">
      <alignment horizontal="left"/>
    </xf>
    <xf numFmtId="164" fontId="3" fillId="0" borderId="81" xfId="0" applyNumberFormat="1" applyFont="1" applyFill="1" applyBorder="1"/>
    <xf numFmtId="0" fontId="44" fillId="0" borderId="0" xfId="4" applyBorder="1" applyAlignment="1">
      <alignment vertical="center" wrapText="1"/>
    </xf>
    <xf numFmtId="164" fontId="45" fillId="2" borderId="18" xfId="0" applyNumberFormat="1" applyFont="1" applyFill="1" applyBorder="1" applyAlignment="1">
      <alignment horizontal="center"/>
    </xf>
    <xf numFmtId="164" fontId="45" fillId="2" borderId="19" xfId="0" applyNumberFormat="1" applyFont="1" applyFill="1" applyBorder="1" applyAlignment="1">
      <alignment horizontal="center"/>
    </xf>
    <xf numFmtId="164" fontId="45" fillId="2" borderId="17" xfId="0" applyNumberFormat="1" applyFont="1" applyFill="1" applyBorder="1" applyAlignment="1">
      <alignment horizontal="center"/>
    </xf>
    <xf numFmtId="164" fontId="45" fillId="2" borderId="1" xfId="0" applyNumberFormat="1" applyFont="1" applyFill="1" applyBorder="1" applyAlignment="1">
      <alignment horizontal="center"/>
    </xf>
    <xf numFmtId="164" fontId="45" fillId="2" borderId="2" xfId="0" applyNumberFormat="1" applyFont="1" applyFill="1" applyBorder="1" applyAlignment="1">
      <alignment horizontal="center"/>
    </xf>
    <xf numFmtId="164" fontId="77" fillId="0" borderId="0" xfId="0" applyNumberFormat="1" applyFont="1"/>
    <xf numFmtId="169" fontId="79" fillId="0" borderId="0" xfId="0" applyNumberFormat="1" applyFont="1" applyFill="1" applyBorder="1"/>
    <xf numFmtId="164" fontId="46" fillId="0" borderId="2" xfId="0" applyNumberFormat="1" applyFont="1" applyFill="1" applyBorder="1"/>
    <xf numFmtId="0" fontId="30" fillId="0" borderId="38" xfId="29" applyFont="1" applyBorder="1" applyAlignment="1"/>
    <xf numFmtId="0" fontId="46" fillId="0" borderId="9" xfId="0" applyFont="1" applyFill="1" applyBorder="1"/>
    <xf numFmtId="0" fontId="46" fillId="0" borderId="38" xfId="0" applyFont="1" applyBorder="1"/>
    <xf numFmtId="0" fontId="34" fillId="0" borderId="0" xfId="29" applyFont="1" applyBorder="1" applyAlignment="1"/>
    <xf numFmtId="0" fontId="36" fillId="0" borderId="9" xfId="29" applyFont="1" applyBorder="1" applyAlignment="1"/>
    <xf numFmtId="164" fontId="46" fillId="0" borderId="28" xfId="0" applyNumberFormat="1" applyFont="1" applyBorder="1"/>
    <xf numFmtId="0" fontId="83" fillId="7" borderId="26" xfId="0" applyFont="1" applyFill="1" applyBorder="1" applyAlignment="1">
      <alignment horizontal="left" wrapText="1"/>
    </xf>
    <xf numFmtId="0" fontId="83" fillId="7" borderId="27" xfId="0" applyFont="1" applyFill="1" applyBorder="1" applyAlignment="1">
      <alignment horizontal="left" wrapText="1"/>
    </xf>
    <xf numFmtId="0" fontId="83" fillId="7" borderId="28" xfId="0" applyFont="1" applyFill="1" applyBorder="1" applyAlignment="1">
      <alignment horizontal="left" wrapText="1"/>
    </xf>
    <xf numFmtId="0" fontId="78" fillId="3" borderId="66" xfId="349" applyFont="1" applyFill="1" applyBorder="1" applyAlignment="1">
      <alignment horizontal="center" vertical="center"/>
    </xf>
    <xf numFmtId="0" fontId="79" fillId="3" borderId="76" xfId="349" applyFont="1" applyFill="1" applyBorder="1" applyAlignment="1">
      <alignment horizontal="center" vertical="center"/>
    </xf>
    <xf numFmtId="0" fontId="79" fillId="3" borderId="64" xfId="349" applyFont="1" applyFill="1" applyBorder="1" applyAlignment="1">
      <alignment horizontal="center" vertical="center"/>
    </xf>
    <xf numFmtId="0" fontId="78" fillId="2" borderId="73" xfId="349" applyFont="1" applyFill="1" applyBorder="1" applyAlignment="1">
      <alignment horizontal="center" vertical="center" wrapText="1"/>
    </xf>
    <xf numFmtId="0" fontId="78" fillId="2" borderId="74" xfId="349" applyFont="1" applyFill="1" applyBorder="1" applyAlignment="1">
      <alignment horizontal="center" vertical="center"/>
    </xf>
    <xf numFmtId="0" fontId="78" fillId="2" borderId="75" xfId="349" applyFont="1" applyFill="1" applyBorder="1" applyAlignment="1">
      <alignment horizontal="center" vertical="center"/>
    </xf>
    <xf numFmtId="49" fontId="45" fillId="4" borderId="72" xfId="157" applyNumberFormat="1" applyFont="1" applyFill="1" applyBorder="1" applyAlignment="1">
      <alignment horizontal="center" wrapText="1"/>
    </xf>
    <xf numFmtId="17" fontId="45" fillId="4" borderId="28" xfId="157" applyNumberFormat="1" applyFont="1" applyFill="1" applyBorder="1" applyAlignment="1">
      <alignment horizontal="center" wrapText="1"/>
    </xf>
    <xf numFmtId="0" fontId="78" fillId="2" borderId="72" xfId="349" applyFont="1" applyFill="1" applyBorder="1" applyAlignment="1">
      <alignment horizontal="center" vertical="center" wrapText="1"/>
    </xf>
    <xf numFmtId="0" fontId="78" fillId="2" borderId="72" xfId="349" applyFont="1" applyFill="1" applyBorder="1" applyAlignment="1" applyProtection="1">
      <alignment horizontal="center" vertical="center" wrapText="1"/>
    </xf>
    <xf numFmtId="0" fontId="79" fillId="0" borderId="72" xfId="349" applyFont="1" applyBorder="1" applyAlignment="1">
      <alignment horizontal="center" vertical="center" wrapText="1"/>
    </xf>
    <xf numFmtId="49" fontId="45" fillId="4" borderId="26" xfId="157" applyNumberFormat="1" applyFont="1" applyFill="1" applyBorder="1" applyAlignment="1">
      <alignment horizontal="center" wrapText="1"/>
    </xf>
    <xf numFmtId="49" fontId="45" fillId="4" borderId="28" xfId="157" applyNumberFormat="1" applyFont="1" applyFill="1" applyBorder="1" applyAlignment="1">
      <alignment horizontal="center" wrapText="1"/>
    </xf>
    <xf numFmtId="0" fontId="81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5" fillId="2" borderId="73" xfId="0" applyFont="1" applyFill="1" applyBorder="1" applyAlignment="1">
      <alignment horizontal="center" vertical="center" wrapText="1"/>
    </xf>
    <xf numFmtId="0" fontId="45" fillId="2" borderId="74" xfId="0" applyFont="1" applyFill="1" applyBorder="1" applyAlignment="1">
      <alignment horizontal="center" vertical="center" wrapText="1"/>
    </xf>
    <xf numFmtId="0" fontId="45" fillId="2" borderId="75" xfId="0" applyFont="1" applyFill="1" applyBorder="1" applyAlignment="1">
      <alignment horizontal="center" vertical="center" wrapText="1"/>
    </xf>
    <xf numFmtId="0" fontId="45" fillId="2" borderId="38" xfId="0" applyFont="1" applyFill="1" applyBorder="1" applyAlignment="1">
      <alignment horizontal="center" vertical="center"/>
    </xf>
    <xf numFmtId="0" fontId="45" fillId="2" borderId="31" xfId="0" applyFont="1" applyFill="1" applyBorder="1" applyAlignment="1">
      <alignment horizontal="center" vertical="center"/>
    </xf>
    <xf numFmtId="0" fontId="45" fillId="2" borderId="63" xfId="0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horizontal="center" vertical="center"/>
    </xf>
    <xf numFmtId="0" fontId="45" fillId="2" borderId="20" xfId="0" applyFont="1" applyFill="1" applyBorder="1" applyAlignment="1">
      <alignment horizontal="center" vertical="center"/>
    </xf>
    <xf numFmtId="0" fontId="45" fillId="2" borderId="21" xfId="0" applyFont="1" applyFill="1" applyBorder="1" applyAlignment="1">
      <alignment horizontal="center" vertical="center"/>
    </xf>
    <xf numFmtId="0" fontId="45" fillId="2" borderId="22" xfId="0" applyFont="1" applyFill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45" fillId="3" borderId="26" xfId="0" applyFont="1" applyFill="1" applyBorder="1" applyAlignment="1">
      <alignment horizontal="center" vertical="center"/>
    </xf>
    <xf numFmtId="0" fontId="45" fillId="3" borderId="27" xfId="0" applyFont="1" applyFill="1" applyBorder="1" applyAlignment="1">
      <alignment horizontal="center" vertical="center"/>
    </xf>
    <xf numFmtId="0" fontId="45" fillId="3" borderId="28" xfId="0" applyFont="1" applyFill="1" applyBorder="1" applyAlignment="1">
      <alignment horizontal="center" vertical="center"/>
    </xf>
    <xf numFmtId="0" fontId="45" fillId="2" borderId="73" xfId="0" applyFont="1" applyFill="1" applyBorder="1" applyAlignment="1">
      <alignment horizontal="center" vertical="center"/>
    </xf>
    <xf numFmtId="0" fontId="45" fillId="2" borderId="74" xfId="0" applyFont="1" applyFill="1" applyBorder="1" applyAlignment="1">
      <alignment horizontal="center" vertical="center"/>
    </xf>
    <xf numFmtId="0" fontId="45" fillId="2" borderId="75" xfId="0" applyFont="1" applyFill="1" applyBorder="1" applyAlignment="1">
      <alignment horizontal="center" vertical="center"/>
    </xf>
    <xf numFmtId="0" fontId="45" fillId="0" borderId="0" xfId="4" applyFont="1" applyFill="1" applyBorder="1" applyAlignment="1">
      <alignment horizontal="center" vertical="center" wrapText="1"/>
    </xf>
    <xf numFmtId="0" fontId="52" fillId="0" borderId="0" xfId="4" applyFont="1" applyFill="1" applyBorder="1" applyAlignment="1">
      <alignment horizontal="center" vertical="center" wrapText="1"/>
    </xf>
    <xf numFmtId="0" fontId="45" fillId="2" borderId="37" xfId="0" applyFont="1" applyFill="1" applyBorder="1" applyAlignment="1">
      <alignment horizontal="center" vertical="center"/>
    </xf>
    <xf numFmtId="0" fontId="45" fillId="2" borderId="39" xfId="0" applyFont="1" applyFill="1" applyBorder="1" applyAlignment="1">
      <alignment horizontal="center" vertical="center"/>
    </xf>
    <xf numFmtId="0" fontId="45" fillId="2" borderId="8" xfId="0" applyFont="1" applyFill="1" applyBorder="1" applyAlignment="1">
      <alignment horizontal="center" vertical="center"/>
    </xf>
    <xf numFmtId="0" fontId="45" fillId="2" borderId="10" xfId="0" applyFont="1" applyFill="1" applyBorder="1" applyAlignment="1">
      <alignment horizontal="center" vertical="center"/>
    </xf>
    <xf numFmtId="0" fontId="46" fillId="0" borderId="63" xfId="0" applyFont="1" applyBorder="1" applyAlignment="1">
      <alignment horizontal="center" vertical="center"/>
    </xf>
    <xf numFmtId="0" fontId="46" fillId="0" borderId="80" xfId="0" applyFont="1" applyBorder="1" applyAlignment="1">
      <alignment horizontal="center" vertical="center"/>
    </xf>
    <xf numFmtId="49" fontId="45" fillId="4" borderId="27" xfId="157" applyNumberFormat="1" applyFont="1" applyFill="1" applyBorder="1" applyAlignment="1">
      <alignment horizontal="center" wrapText="1"/>
    </xf>
    <xf numFmtId="168" fontId="45" fillId="2" borderId="72" xfId="0" applyNumberFormat="1" applyFont="1" applyFill="1" applyBorder="1" applyAlignment="1">
      <alignment horizontal="center"/>
    </xf>
    <xf numFmtId="0" fontId="45" fillId="2" borderId="27" xfId="0" applyFont="1" applyFill="1" applyBorder="1" applyAlignment="1">
      <alignment horizontal="center"/>
    </xf>
    <xf numFmtId="0" fontId="45" fillId="2" borderId="28" xfId="0" applyFont="1" applyFill="1" applyBorder="1" applyAlignment="1">
      <alignment horizontal="center"/>
    </xf>
    <xf numFmtId="168" fontId="45" fillId="2" borderId="28" xfId="0" applyNumberFormat="1" applyFont="1" applyFill="1" applyBorder="1" applyAlignment="1">
      <alignment horizontal="center"/>
    </xf>
    <xf numFmtId="0" fontId="45" fillId="2" borderId="26" xfId="0" applyFont="1" applyFill="1" applyBorder="1" applyAlignment="1">
      <alignment horizontal="center"/>
    </xf>
    <xf numFmtId="0" fontId="45" fillId="2" borderId="6" xfId="0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center" vertical="center"/>
    </xf>
    <xf numFmtId="0" fontId="1" fillId="0" borderId="44" xfId="29" applyFont="1" applyFill="1" applyBorder="1" applyAlignment="1"/>
    <xf numFmtId="0" fontId="1" fillId="0" borderId="74" xfId="29" applyFont="1" applyFill="1" applyBorder="1" applyAlignment="1"/>
    <xf numFmtId="0" fontId="29" fillId="0" borderId="21" xfId="29" applyFont="1" applyFill="1" applyBorder="1" applyAlignment="1"/>
    <xf numFmtId="0" fontId="11" fillId="0" borderId="78" xfId="0" applyFont="1" applyFill="1" applyBorder="1"/>
    <xf numFmtId="0" fontId="29" fillId="0" borderId="75" xfId="0" applyFont="1" applyFill="1" applyBorder="1"/>
    <xf numFmtId="0" fontId="1" fillId="0" borderId="73" xfId="29" applyFont="1" applyFill="1" applyBorder="1" applyAlignment="1"/>
  </cellXfs>
  <cellStyles count="1614">
    <cellStyle name="]_x000d__x000a_Zoomed=1_x000d__x000a_Row=0_x000d__x000a_Column=0_x000d__x000a_Height=0_x000d__x000a_Width=0_x000d__x000a_FontName=FoxFont_x000d__x000a_FontStyle=0_x000d__x000a_FontSize=9_x000d__x000a_PrtFontName=FoxPrin" xfId="2"/>
    <cellStyle name="]_x000d__x000a_Zoomed=1_x000d__x000a_Row=0_x000d__x000a_Column=0_x000d__x000a_Height=0_x000d__x000a_Width=0_x000d__x000a_FontName=FoxFont_x000d__x000a_FontStyle=0_x000d__x000a_FontSize=9_x000d__x000a_PrtFontName=FoxPrin 2" xfId="6"/>
    <cellStyle name="]_x000d__x000a_Zoomed=1_x000d__x000a_Row=0_x000d__x000a_Column=0_x000d__x000a_Height=0_x000d__x000a_Width=0_x000d__x000a_FontName=FoxFont_x000d__x000a_FontStyle=0_x000d__x000a_FontSize=9_x000d__x000a_PrtFontName=FoxPrin 2 2" xfId="152"/>
    <cellStyle name="]_x000d__x000a_Zoomed=1_x000d__x000a_Row=0_x000d__x000a_Column=0_x000d__x000a_Height=0_x000d__x000a_Width=0_x000d__x000a_FontName=FoxFont_x000d__x000a_FontStyle=0_x000d__x000a_FontSize=9_x000d__x000a_PrtFontName=FoxPrin 2 3" xfId="439"/>
    <cellStyle name="]_x000d__x000a_Zoomed=1_x000d__x000a_Row=0_x000d__x000a_Column=0_x000d__x000a_Height=0_x000d__x000a_Width=0_x000d__x000a_FontName=FoxFont_x000d__x000a_FontStyle=0_x000d__x000a_FontSize=9_x000d__x000a_PrtFontName=FoxPrin 3" xfId="5"/>
    <cellStyle name="]_x000d__x000a_Zoomed=1_x000d__x000a_Row=0_x000d__x000a_Column=0_x000d__x000a_Height=0_x000d__x000a_Width=0_x000d__x000a_FontName=FoxFont_x000d__x000a_FontStyle=0_x000d__x000a_FontSize=9_x000d__x000a_PrtFontName=FoxPrin 3 2" xfId="16"/>
    <cellStyle name="]_x000d__x000a_Zoomed=1_x000d__x000a_Row=0_x000d__x000a_Column=0_x000d__x000a_Height=0_x000d__x000a_Width=0_x000d__x000a_FontName=FoxFont_x000d__x000a_FontStyle=0_x000d__x000a_FontSize=9_x000d__x000a_PrtFontName=FoxPrin 4" xfId="13"/>
    <cellStyle name="]_x000d__x000a_Zoomed=1_x000d__x000a_Row=0_x000d__x000a_Column=0_x000d__x000a_Height=0_x000d__x000a_Width=0_x000d__x000a_FontName=FoxFont_x000d__x000a_FontStyle=0_x000d__x000a_FontSize=9_x000d__x000a_PrtFontName=FoxPrin 4 2" xfId="20"/>
    <cellStyle name="20% - Accent1 2" xfId="121"/>
    <cellStyle name="20% - Accent2 2" xfId="145"/>
    <cellStyle name="20% - Accent2 3" xfId="316"/>
    <cellStyle name="20% - Accent3 2" xfId="146"/>
    <cellStyle name="20% - Accent3 3" xfId="318"/>
    <cellStyle name="20% - Accent4 2" xfId="131"/>
    <cellStyle name="20% - Accent5 2" xfId="147"/>
    <cellStyle name="20% - Accent5 3" xfId="320"/>
    <cellStyle name="20% - Accent6 2" xfId="138"/>
    <cellStyle name="40% - Accent1 2" xfId="122"/>
    <cellStyle name="40% - Accent2 2" xfId="125"/>
    <cellStyle name="40% - Accent3 2" xfId="128"/>
    <cellStyle name="40% - Accent4 2" xfId="132"/>
    <cellStyle name="40% - Accent5 2" xfId="135"/>
    <cellStyle name="40% - Accent6 2" xfId="139"/>
    <cellStyle name="60% - Accent1 2" xfId="123"/>
    <cellStyle name="60% - Accent2 2" xfId="126"/>
    <cellStyle name="60% - Accent3 2" xfId="129"/>
    <cellStyle name="60% - Accent4 2" xfId="133"/>
    <cellStyle name="60% - Accent5 2" xfId="136"/>
    <cellStyle name="60% - Accent6 2" xfId="140"/>
    <cellStyle name="Accent1 2" xfId="120"/>
    <cellStyle name="Accent2 2" xfId="124"/>
    <cellStyle name="Accent3 2" xfId="127"/>
    <cellStyle name="Accent4 2" xfId="130"/>
    <cellStyle name="Accent5 2" xfId="134"/>
    <cellStyle name="Accent6 2" xfId="137"/>
    <cellStyle name="Bad 2" xfId="110"/>
    <cellStyle name="Calculation 2" xfId="114"/>
    <cellStyle name="Check Cell 2" xfId="116"/>
    <cellStyle name="Comma 2" xfId="321"/>
    <cellStyle name="Comma 2 2" xfId="322"/>
    <cellStyle name="Comma 3" xfId="323"/>
    <cellStyle name="Comma 3 2" xfId="324"/>
    <cellStyle name="Comma 3 2 2" xfId="493"/>
    <cellStyle name="Comma 3 2 2 2" xfId="1416"/>
    <cellStyle name="Comma 3 2 2 3" xfId="1108"/>
    <cellStyle name="Comma 3 2 2 4" xfId="765"/>
    <cellStyle name="Comma 3 2 3" xfId="1289"/>
    <cellStyle name="Comma 3 2 4" xfId="959"/>
    <cellStyle name="Comma 3 2 5" xfId="615"/>
    <cellStyle name="Comma 3 3" xfId="492"/>
    <cellStyle name="Comma 3 3 2" xfId="1415"/>
    <cellStyle name="Comma 3 3 3" xfId="1107"/>
    <cellStyle name="Comma 3 3 4" xfId="764"/>
    <cellStyle name="Comma 3 4" xfId="1288"/>
    <cellStyle name="Comma 3 5" xfId="958"/>
    <cellStyle name="Comma 3 6" xfId="614"/>
    <cellStyle name="Comma 4" xfId="325"/>
    <cellStyle name="Comma 4 2" xfId="326"/>
    <cellStyle name="Comma 5" xfId="327"/>
    <cellStyle name="Comma 5 2" xfId="494"/>
    <cellStyle name="Comma 5 2 2" xfId="1417"/>
    <cellStyle name="Comma 5 2 3" xfId="1109"/>
    <cellStyle name="Comma 5 2 4" xfId="766"/>
    <cellStyle name="Comma 5 3" xfId="1291"/>
    <cellStyle name="Comma 5 4" xfId="960"/>
    <cellStyle name="Comma 5 5" xfId="616"/>
    <cellStyle name="Explanatory Text 2" xfId="118"/>
    <cellStyle name="Good" xfId="28" builtinId="26"/>
    <cellStyle name="Good 2" xfId="109"/>
    <cellStyle name="Heading 1 2" xfId="105"/>
    <cellStyle name="Heading 2 2" xfId="106"/>
    <cellStyle name="Heading 3 2" xfId="107"/>
    <cellStyle name="Heading 4 2" xfId="108"/>
    <cellStyle name="Hyperlink 2" xfId="11"/>
    <cellStyle name="Input 2" xfId="112"/>
    <cellStyle name="Linked Cell 2" xfId="115"/>
    <cellStyle name="Neutral 2" xfId="111"/>
    <cellStyle name="Normal" xfId="0" builtinId="0"/>
    <cellStyle name="Normal 10" xfId="294"/>
    <cellStyle name="Normal 10 2" xfId="401"/>
    <cellStyle name="Normal 10 2 2" xfId="555"/>
    <cellStyle name="Normal 10 2 2 2" xfId="1474"/>
    <cellStyle name="Normal 10 2 2 3" xfId="1170"/>
    <cellStyle name="Normal 10 2 2 4" xfId="827"/>
    <cellStyle name="Normal 10 2 3" xfId="1020"/>
    <cellStyle name="Normal 10 2 4" xfId="1354"/>
    <cellStyle name="Normal 10 2 5" xfId="895"/>
    <cellStyle name="Normal 10 2 6" xfId="677"/>
    <cellStyle name="Normal 10 3" xfId="350"/>
    <cellStyle name="Normal 10 3 2" xfId="507"/>
    <cellStyle name="Normal 10 3 2 2" xfId="1429"/>
    <cellStyle name="Normal 10 3 2 3" xfId="1122"/>
    <cellStyle name="Normal 10 3 2 4" xfId="779"/>
    <cellStyle name="Normal 10 3 3" xfId="1305"/>
    <cellStyle name="Normal 10 3 4" xfId="972"/>
    <cellStyle name="Normal 10 3 5" xfId="629"/>
    <cellStyle name="Normal 10 4" xfId="468"/>
    <cellStyle name="Normal 10 4 2" xfId="1264"/>
    <cellStyle name="Normal 10 4 3" xfId="1083"/>
    <cellStyle name="Normal 10 4 4" xfId="740"/>
    <cellStyle name="Normal 10 5" xfId="423"/>
    <cellStyle name="Normal 10 5 2" xfId="1376"/>
    <cellStyle name="Normal 10 5 3" xfId="1042"/>
    <cellStyle name="Normal 10 5 4" xfId="699"/>
    <cellStyle name="Normal 10 6" xfId="935"/>
    <cellStyle name="Normal 10 7" xfId="1218"/>
    <cellStyle name="Normal 10 8" xfId="862"/>
    <cellStyle name="Normal 10 9" xfId="590"/>
    <cellStyle name="Normal 11" xfId="359"/>
    <cellStyle name="Normal 11 2" xfId="516"/>
    <cellStyle name="Normal 11 2 2" xfId="1314"/>
    <cellStyle name="Normal 11 2 3" xfId="1131"/>
    <cellStyle name="Normal 11 2 4" xfId="788"/>
    <cellStyle name="Normal 11 3" xfId="433"/>
    <cellStyle name="Normal 11 3 2" xfId="1386"/>
    <cellStyle name="Normal 11 3 3" xfId="1052"/>
    <cellStyle name="Normal 11 3 4" xfId="709"/>
    <cellStyle name="Normal 11 4" xfId="1228"/>
    <cellStyle name="Normal 11 5" xfId="981"/>
    <cellStyle name="Normal 11 6" xfId="638"/>
    <cellStyle name="Normal 12" xfId="304"/>
    <cellStyle name="Normal 12 2" xfId="363"/>
    <cellStyle name="Normal 12 2 2" xfId="520"/>
    <cellStyle name="Normal 12 2 2 2" xfId="1439"/>
    <cellStyle name="Normal 12 2 2 3" xfId="1135"/>
    <cellStyle name="Normal 12 2 2 4" xfId="792"/>
    <cellStyle name="Normal 12 2 3" xfId="1318"/>
    <cellStyle name="Normal 12 2 4" xfId="985"/>
    <cellStyle name="Normal 12 2 5" xfId="642"/>
    <cellStyle name="Normal 12 3" xfId="478"/>
    <cellStyle name="Normal 12 3 2" xfId="1274"/>
    <cellStyle name="Normal 12 3 3" xfId="1093"/>
    <cellStyle name="Normal 12 3 4" xfId="750"/>
    <cellStyle name="Normal 12 4" xfId="438"/>
    <cellStyle name="Normal 12 4 2" xfId="1391"/>
    <cellStyle name="Normal 12 4 3" xfId="1057"/>
    <cellStyle name="Normal 12 4 4" xfId="714"/>
    <cellStyle name="Normal 12 5" xfId="945"/>
    <cellStyle name="Normal 12 6" xfId="1235"/>
    <cellStyle name="Normal 12 7" xfId="905"/>
    <cellStyle name="Normal 12 8" xfId="600"/>
    <cellStyle name="Normal 13" xfId="349"/>
    <cellStyle name="Normal 14" xfId="1613"/>
    <cellStyle name="Normal 2" xfId="4"/>
    <cellStyle name="Normal 2 2" xfId="7"/>
    <cellStyle name="Normal 2 2 2" xfId="329"/>
    <cellStyle name="Normal 2 2 3" xfId="330"/>
    <cellStyle name="Normal 2 2 3 2" xfId="496"/>
    <cellStyle name="Normal 2 2 3 2 2" xfId="837"/>
    <cellStyle name="Normal 2 2 3 2 2 2" xfId="1293"/>
    <cellStyle name="Normal 2 2 3 2 3" xfId="1111"/>
    <cellStyle name="Normal 2 2 3 2 4" xfId="768"/>
    <cellStyle name="Normal 2 2 3 3" xfId="437"/>
    <cellStyle name="Normal 2 2 3 3 2" xfId="1390"/>
    <cellStyle name="Normal 2 2 3 3 3" xfId="1056"/>
    <cellStyle name="Normal 2 2 3 3 4" xfId="713"/>
    <cellStyle name="Normal 2 2 3 4" xfId="1234"/>
    <cellStyle name="Normal 2 2 3 5" xfId="906"/>
    <cellStyle name="Normal 2 2 3 6" xfId="618"/>
    <cellStyle name="Normal 2 3" xfId="8"/>
    <cellStyle name="Normal 2 3 2" xfId="17"/>
    <cellStyle name="Normal 2 3 2 2" xfId="332"/>
    <cellStyle name="Normal 2 3 2 3" xfId="1194"/>
    <cellStyle name="Normal 2 4" xfId="104"/>
    <cellStyle name="Normal 2 4 10" xfId="1187"/>
    <cellStyle name="Normal 2 4 11" xfId="844"/>
    <cellStyle name="Normal 2 4 12" xfId="571"/>
    <cellStyle name="Normal 2 4 2" xfId="160"/>
    <cellStyle name="Normal 2 4 2 10" xfId="594"/>
    <cellStyle name="Normal 2 4 2 2" xfId="262"/>
    <cellStyle name="Normal 2 4 2 2 2" xfId="559"/>
    <cellStyle name="Normal 2 4 2 2 2 2" xfId="1478"/>
    <cellStyle name="Normal 2 4 2 2 2 3" xfId="1174"/>
    <cellStyle name="Normal 2 4 2 2 2 4" xfId="831"/>
    <cellStyle name="Normal 2 4 2 2 3" xfId="405"/>
    <cellStyle name="Normal 2 4 2 2 3 2" xfId="1598"/>
    <cellStyle name="Normal 2 4 2 2 3 3" xfId="1024"/>
    <cellStyle name="Normal 2 4 2 2 4" xfId="1358"/>
    <cellStyle name="Normal 2 4 2 2 5" xfId="899"/>
    <cellStyle name="Normal 2 4 2 2 6" xfId="681"/>
    <cellStyle name="Normal 2 4 2 3" xfId="353"/>
    <cellStyle name="Normal 2 4 2 3 2" xfId="510"/>
    <cellStyle name="Normal 2 4 2 3 2 2" xfId="1432"/>
    <cellStyle name="Normal 2 4 2 3 2 3" xfId="1125"/>
    <cellStyle name="Normal 2 4 2 3 2 4" xfId="782"/>
    <cellStyle name="Normal 2 4 2 3 3" xfId="1308"/>
    <cellStyle name="Normal 2 4 2 3 4" xfId="975"/>
    <cellStyle name="Normal 2 4 2 3 5" xfId="632"/>
    <cellStyle name="Normal 2 4 2 4" xfId="334"/>
    <cellStyle name="Normal 2 4 2 5" xfId="472"/>
    <cellStyle name="Normal 2 4 2 5 2" xfId="1268"/>
    <cellStyle name="Normal 2 4 2 5 3" xfId="1087"/>
    <cellStyle name="Normal 2 4 2 5 4" xfId="744"/>
    <cellStyle name="Normal 2 4 2 6" xfId="427"/>
    <cellStyle name="Normal 2 4 2 6 2" xfId="1380"/>
    <cellStyle name="Normal 2 4 2 6 3" xfId="1046"/>
    <cellStyle name="Normal 2 4 2 6 4" xfId="703"/>
    <cellStyle name="Normal 2 4 2 7" xfId="298"/>
    <cellStyle name="Normal 2 4 2 7 2" xfId="1568"/>
    <cellStyle name="Normal 2 4 2 7 3" xfId="939"/>
    <cellStyle name="Normal 2 4 2 8" xfId="1222"/>
    <cellStyle name="Normal 2 4 2 9" xfId="866"/>
    <cellStyle name="Normal 2 4 3" xfId="250"/>
    <cellStyle name="Normal 2 4 3 2" xfId="393"/>
    <cellStyle name="Normal 2 4 3 2 2" xfId="547"/>
    <cellStyle name="Normal 2 4 3 2 2 2" xfId="1466"/>
    <cellStyle name="Normal 2 4 3 2 2 3" xfId="1162"/>
    <cellStyle name="Normal 2 4 3 2 2 4" xfId="819"/>
    <cellStyle name="Normal 2 4 3 2 3" xfId="1012"/>
    <cellStyle name="Normal 2 4 3 2 4" xfId="1346"/>
    <cellStyle name="Normal 2 4 3 2 5" xfId="887"/>
    <cellStyle name="Normal 2 4 3 2 6" xfId="669"/>
    <cellStyle name="Normal 2 4 3 3" xfId="370"/>
    <cellStyle name="Normal 2 4 3 3 2" xfId="525"/>
    <cellStyle name="Normal 2 4 3 3 2 2" xfId="1444"/>
    <cellStyle name="Normal 2 4 3 3 2 3" xfId="1140"/>
    <cellStyle name="Normal 2 4 3 3 2 4" xfId="797"/>
    <cellStyle name="Normal 2 4 3 3 3" xfId="1324"/>
    <cellStyle name="Normal 2 4 3 3 4" xfId="990"/>
    <cellStyle name="Normal 2 4 3 3 5" xfId="647"/>
    <cellStyle name="Normal 2 4 3 4" xfId="333"/>
    <cellStyle name="Normal 2 4 3 5" xfId="460"/>
    <cellStyle name="Normal 2 4 3 5 2" xfId="1256"/>
    <cellStyle name="Normal 2 4 3 5 3" xfId="1075"/>
    <cellStyle name="Normal 2 4 3 5 4" xfId="732"/>
    <cellStyle name="Normal 2 4 3 6" xfId="286"/>
    <cellStyle name="Normal 2 4 3 6 2" xfId="1510"/>
    <cellStyle name="Normal 2 4 3 6 3" xfId="927"/>
    <cellStyle name="Normal 2 4 3 7" xfId="854"/>
    <cellStyle name="Normal 2 4 3 8" xfId="582"/>
    <cellStyle name="Normal 2 4 4" xfId="383"/>
    <cellStyle name="Normal 2 4 4 2" xfId="537"/>
    <cellStyle name="Normal 2 4 4 2 2" xfId="1456"/>
    <cellStyle name="Normal 2 4 4 2 3" xfId="1152"/>
    <cellStyle name="Normal 2 4 4 2 4" xfId="809"/>
    <cellStyle name="Normal 2 4 4 3" xfId="1002"/>
    <cellStyle name="Normal 2 4 4 4" xfId="1336"/>
    <cellStyle name="Normal 2 4 4 5" xfId="877"/>
    <cellStyle name="Normal 2 4 4 6" xfId="659"/>
    <cellStyle name="Normal 2 4 5" xfId="342"/>
    <cellStyle name="Normal 2 4 5 2" xfId="503"/>
    <cellStyle name="Normal 2 4 5 2 2" xfId="1425"/>
    <cellStyle name="Normal 2 4 5 2 3" xfId="1118"/>
    <cellStyle name="Normal 2 4 5 2 4" xfId="775"/>
    <cellStyle name="Normal 2 4 5 3" xfId="1301"/>
    <cellStyle name="Normal 2 4 5 4" xfId="968"/>
    <cellStyle name="Normal 2 4 5 5" xfId="625"/>
    <cellStyle name="Normal 2 4 6" xfId="308"/>
    <cellStyle name="Normal 2 4 6 2" xfId="482"/>
    <cellStyle name="Normal 2 4 6 2 2" xfId="1405"/>
    <cellStyle name="Normal 2 4 6 2 3" xfId="1097"/>
    <cellStyle name="Normal 2 4 6 2 4" xfId="754"/>
    <cellStyle name="Normal 2 4 6 3" xfId="1278"/>
    <cellStyle name="Normal 2 4 6 4" xfId="949"/>
    <cellStyle name="Normal 2 4 6 5" xfId="604"/>
    <cellStyle name="Normal 2 4 7" xfId="449"/>
    <cellStyle name="Normal 2 4 7 2" xfId="1245"/>
    <cellStyle name="Normal 2 4 7 3" xfId="1064"/>
    <cellStyle name="Normal 2 4 7 4" xfId="721"/>
    <cellStyle name="Normal 2 4 8" xfId="415"/>
    <cellStyle name="Normal 2 4 8 2" xfId="1368"/>
    <cellStyle name="Normal 2 4 8 3" xfId="1034"/>
    <cellStyle name="Normal 2 4 8 4" xfId="691"/>
    <cellStyle name="Normal 2 4 9" xfId="275"/>
    <cellStyle name="Normal 2 4 9 2" xfId="1485"/>
    <cellStyle name="Normal 2 4 9 3" xfId="916"/>
    <cellStyle name="Normal 2 5" xfId="31"/>
    <cellStyle name="Normal 2 5 10" xfId="278"/>
    <cellStyle name="Normal 2 5 10 2" xfId="1562"/>
    <cellStyle name="Normal 2 5 10 3" xfId="919"/>
    <cellStyle name="Normal 2 5 11" xfId="1207"/>
    <cellStyle name="Normal 2 5 12" xfId="847"/>
    <cellStyle name="Normal 2 5 13" xfId="574"/>
    <cellStyle name="Normal 2 5 2" xfId="56"/>
    <cellStyle name="Normal 2 5 2 2" xfId="207"/>
    <cellStyle name="Normal 2 5 2 2 2" xfId="554"/>
    <cellStyle name="Normal 2 5 2 2 2 2" xfId="1473"/>
    <cellStyle name="Normal 2 5 2 2 2 3" xfId="1169"/>
    <cellStyle name="Normal 2 5 2 2 2 4" xfId="826"/>
    <cellStyle name="Normal 2 5 2 2 3" xfId="400"/>
    <cellStyle name="Normal 2 5 2 2 3 2" xfId="1595"/>
    <cellStyle name="Normal 2 5 2 2 3 3" xfId="1019"/>
    <cellStyle name="Normal 2 5 2 2 4" xfId="1353"/>
    <cellStyle name="Normal 2 5 2 2 5" xfId="894"/>
    <cellStyle name="Normal 2 5 2 2 6" xfId="676"/>
    <cellStyle name="Normal 2 5 2 3" xfId="331"/>
    <cellStyle name="Normal 2 5 2 3 2" xfId="497"/>
    <cellStyle name="Normal 2 5 2 3 2 2" xfId="1419"/>
    <cellStyle name="Normal 2 5 2 3 2 3" xfId="1112"/>
    <cellStyle name="Normal 2 5 2 3 2 4" xfId="769"/>
    <cellStyle name="Normal 2 5 2 3 3" xfId="1294"/>
    <cellStyle name="Normal 2 5 2 3 4" xfId="962"/>
    <cellStyle name="Normal 2 5 2 3 5" xfId="619"/>
    <cellStyle name="Normal 2 5 2 4" xfId="467"/>
    <cellStyle name="Normal 2 5 2 4 2" xfId="1263"/>
    <cellStyle name="Normal 2 5 2 4 3" xfId="1082"/>
    <cellStyle name="Normal 2 5 2 4 4" xfId="739"/>
    <cellStyle name="Normal 2 5 2 5" xfId="422"/>
    <cellStyle name="Normal 2 5 2 5 2" xfId="1375"/>
    <cellStyle name="Normal 2 5 2 5 3" xfId="1041"/>
    <cellStyle name="Normal 2 5 2 5 4" xfId="698"/>
    <cellStyle name="Normal 2 5 2 6" xfId="293"/>
    <cellStyle name="Normal 2 5 2 6 2" xfId="1493"/>
    <cellStyle name="Normal 2 5 2 6 3" xfId="934"/>
    <cellStyle name="Normal 2 5 2 7" xfId="1216"/>
    <cellStyle name="Normal 2 5 2 8" xfId="861"/>
    <cellStyle name="Normal 2 5 2 9" xfId="589"/>
    <cellStyle name="Normal 2 5 3" xfId="143"/>
    <cellStyle name="Normal 2 5 3 2" xfId="253"/>
    <cellStyle name="Normal 2 5 3 2 2" xfId="562"/>
    <cellStyle name="Normal 2 5 3 2 2 2" xfId="1481"/>
    <cellStyle name="Normal 2 5 3 2 2 3" xfId="1177"/>
    <cellStyle name="Normal 2 5 3 2 2 4" xfId="834"/>
    <cellStyle name="Normal 2 5 3 2 3" xfId="408"/>
    <cellStyle name="Normal 2 5 3 2 3 2" xfId="1601"/>
    <cellStyle name="Normal 2 5 3 2 3 3" xfId="1027"/>
    <cellStyle name="Normal 2 5 3 2 4" xfId="1361"/>
    <cellStyle name="Normal 2 5 3 2 5" xfId="902"/>
    <cellStyle name="Normal 2 5 3 2 6" xfId="684"/>
    <cellStyle name="Normal 2 5 3 3" xfId="356"/>
    <cellStyle name="Normal 2 5 3 3 2" xfId="513"/>
    <cellStyle name="Normal 2 5 3 3 2 2" xfId="1435"/>
    <cellStyle name="Normal 2 5 3 3 2 3" xfId="1128"/>
    <cellStyle name="Normal 2 5 3 3 2 4" xfId="785"/>
    <cellStyle name="Normal 2 5 3 3 3" xfId="1311"/>
    <cellStyle name="Normal 2 5 3 3 4" xfId="978"/>
    <cellStyle name="Normal 2 5 3 3 5" xfId="635"/>
    <cellStyle name="Normal 2 5 3 4" xfId="475"/>
    <cellStyle name="Normal 2 5 3 4 2" xfId="1271"/>
    <cellStyle name="Normal 2 5 3 4 3" xfId="1090"/>
    <cellStyle name="Normal 2 5 3 4 4" xfId="747"/>
    <cellStyle name="Normal 2 5 3 5" xfId="430"/>
    <cellStyle name="Normal 2 5 3 5 2" xfId="1383"/>
    <cellStyle name="Normal 2 5 3 5 3" xfId="1049"/>
    <cellStyle name="Normal 2 5 3 5 4" xfId="706"/>
    <cellStyle name="Normal 2 5 3 6" xfId="301"/>
    <cellStyle name="Normal 2 5 3 6 2" xfId="1210"/>
    <cellStyle name="Normal 2 5 3 6 3" xfId="942"/>
    <cellStyle name="Normal 2 5 3 7" xfId="1225"/>
    <cellStyle name="Normal 2 5 3 8" xfId="869"/>
    <cellStyle name="Normal 2 5 3 9" xfId="597"/>
    <cellStyle name="Normal 2 5 4" xfId="163"/>
    <cellStyle name="Normal 2 5 4 2" xfId="265"/>
    <cellStyle name="Normal 2 5 4 2 2" xfId="550"/>
    <cellStyle name="Normal 2 5 4 2 2 2" xfId="1469"/>
    <cellStyle name="Normal 2 5 4 2 2 3" xfId="1165"/>
    <cellStyle name="Normal 2 5 4 2 2 4" xfId="822"/>
    <cellStyle name="Normal 2 5 4 2 3" xfId="396"/>
    <cellStyle name="Normal 2 5 4 2 3 2" xfId="1592"/>
    <cellStyle name="Normal 2 5 4 2 3 3" xfId="1015"/>
    <cellStyle name="Normal 2 5 4 2 4" xfId="1349"/>
    <cellStyle name="Normal 2 5 4 2 5" xfId="890"/>
    <cellStyle name="Normal 2 5 4 2 6" xfId="672"/>
    <cellStyle name="Normal 2 5 4 3" xfId="373"/>
    <cellStyle name="Normal 2 5 4 3 2" xfId="528"/>
    <cellStyle name="Normal 2 5 4 3 2 2" xfId="1447"/>
    <cellStyle name="Normal 2 5 4 3 2 3" xfId="1143"/>
    <cellStyle name="Normal 2 5 4 3 2 4" xfId="800"/>
    <cellStyle name="Normal 2 5 4 3 3" xfId="1327"/>
    <cellStyle name="Normal 2 5 4 3 4" xfId="993"/>
    <cellStyle name="Normal 2 5 4 3 5" xfId="650"/>
    <cellStyle name="Normal 2 5 4 4" xfId="463"/>
    <cellStyle name="Normal 2 5 4 4 2" xfId="1398"/>
    <cellStyle name="Normal 2 5 4 4 3" xfId="1078"/>
    <cellStyle name="Normal 2 5 4 4 4" xfId="735"/>
    <cellStyle name="Normal 2 5 4 5" xfId="289"/>
    <cellStyle name="Normal 2 5 4 5 2" xfId="1517"/>
    <cellStyle name="Normal 2 5 4 5 3" xfId="930"/>
    <cellStyle name="Normal 2 5 4 6" xfId="1259"/>
    <cellStyle name="Normal 2 5 4 7" xfId="857"/>
    <cellStyle name="Normal 2 5 4 8" xfId="585"/>
    <cellStyle name="Normal 2 5 5" xfId="182"/>
    <cellStyle name="Normal 2 5 5 2" xfId="540"/>
    <cellStyle name="Normal 2 5 5 2 2" xfId="1459"/>
    <cellStyle name="Normal 2 5 5 2 3" xfId="1155"/>
    <cellStyle name="Normal 2 5 5 2 4" xfId="812"/>
    <cellStyle name="Normal 2 5 5 3" xfId="386"/>
    <cellStyle name="Normal 2 5 5 3 2" xfId="1586"/>
    <cellStyle name="Normal 2 5 5 3 3" xfId="1005"/>
    <cellStyle name="Normal 2 5 5 4" xfId="1339"/>
    <cellStyle name="Normal 2 5 5 5" xfId="880"/>
    <cellStyle name="Normal 2 5 5 6" xfId="662"/>
    <cellStyle name="Normal 2 5 6" xfId="339"/>
    <cellStyle name="Normal 2 5 6 2" xfId="500"/>
    <cellStyle name="Normal 2 5 6 2 2" xfId="1422"/>
    <cellStyle name="Normal 2 5 6 2 3" xfId="1115"/>
    <cellStyle name="Normal 2 5 6 2 4" xfId="772"/>
    <cellStyle name="Normal 2 5 6 3" xfId="1298"/>
    <cellStyle name="Normal 2 5 6 4" xfId="965"/>
    <cellStyle name="Normal 2 5 6 5" xfId="622"/>
    <cellStyle name="Normal 2 5 7" xfId="311"/>
    <cellStyle name="Normal 2 5 7 2" xfId="485"/>
    <cellStyle name="Normal 2 5 7 2 2" xfId="1408"/>
    <cellStyle name="Normal 2 5 7 2 3" xfId="1100"/>
    <cellStyle name="Normal 2 5 7 2 4" xfId="757"/>
    <cellStyle name="Normal 2 5 7 3" xfId="1281"/>
    <cellStyle name="Normal 2 5 7 4" xfId="952"/>
    <cellStyle name="Normal 2 5 7 5" xfId="607"/>
    <cellStyle name="Normal 2 5 8" xfId="452"/>
    <cellStyle name="Normal 2 5 8 2" xfId="1248"/>
    <cellStyle name="Normal 2 5 8 3" xfId="1067"/>
    <cellStyle name="Normal 2 5 8 4" xfId="724"/>
    <cellStyle name="Normal 2 5 9" xfId="418"/>
    <cellStyle name="Normal 2 5 9 2" xfId="1371"/>
    <cellStyle name="Normal 2 5 9 3" xfId="1037"/>
    <cellStyle name="Normal 2 5 9 4" xfId="694"/>
    <cellStyle name="Normal 2 6" xfId="99"/>
    <cellStyle name="Normal 2 6 2" xfId="346"/>
    <cellStyle name="Normal 2 6 3" xfId="328"/>
    <cellStyle name="Normal 2 6 3 2" xfId="495"/>
    <cellStyle name="Normal 2 6 3 2 2" xfId="1418"/>
    <cellStyle name="Normal 2 6 3 2 3" xfId="1110"/>
    <cellStyle name="Normal 2 6 3 2 4" xfId="767"/>
    <cellStyle name="Normal 2 6 3 3" xfId="1292"/>
    <cellStyle name="Normal 2 6 3 4" xfId="961"/>
    <cellStyle name="Normal 2 6 3 5" xfId="617"/>
    <cellStyle name="Normal 2 7" xfId="362"/>
    <cellStyle name="Normal 2 7 2" xfId="364"/>
    <cellStyle name="Normal 2 7 3" xfId="519"/>
    <cellStyle name="Normal 2 7 3 2" xfId="1317"/>
    <cellStyle name="Normal 2 7 3 3" xfId="1134"/>
    <cellStyle name="Normal 2 7 3 4" xfId="791"/>
    <cellStyle name="Normal 2 7 4" xfId="436"/>
    <cellStyle name="Normal 2 7 4 2" xfId="1389"/>
    <cellStyle name="Normal 2 7 4 3" xfId="1055"/>
    <cellStyle name="Normal 2 7 4 4" xfId="712"/>
    <cellStyle name="Normal 2 7 5" xfId="984"/>
    <cellStyle name="Normal 2 7 6" xfId="1233"/>
    <cellStyle name="Normal 2 7 7" xfId="641"/>
    <cellStyle name="Normal 3" xfId="3"/>
    <cellStyle name="Normal 3 10" xfId="96"/>
    <cellStyle name="Normal 3 10 2" xfId="246"/>
    <cellStyle name="Normal 3 10 2 2" xfId="1195"/>
    <cellStyle name="Normal 3 10 3" xfId="1182"/>
    <cellStyle name="Normal 3 11" xfId="151"/>
    <cellStyle name="Normal 3 11 2" xfId="256"/>
    <cellStyle name="Normal 3 11 2 2" xfId="1534"/>
    <cellStyle name="Normal 3 11 3" xfId="1538"/>
    <cellStyle name="Normal 3 12" xfId="168"/>
    <cellStyle name="Normal 3 12 2" xfId="1487"/>
    <cellStyle name="Normal 3 13" xfId="269"/>
    <cellStyle name="Normal 3 13 2" xfId="1505"/>
    <cellStyle name="Normal 3 14" xfId="839"/>
    <cellStyle name="Normal 3 15" xfId="565"/>
    <cellStyle name="Normal 3 2" xfId="9"/>
    <cellStyle name="Normal 3 2 2" xfId="100"/>
    <cellStyle name="Normal 3 2 3" xfId="166"/>
    <cellStyle name="Normal 3 2 3 2" xfId="268"/>
    <cellStyle name="Normal 3 2 3 2 2" xfId="521"/>
    <cellStyle name="Normal 3 2 3 2 2 2" xfId="1440"/>
    <cellStyle name="Normal 3 2 3 2 2 3" xfId="1136"/>
    <cellStyle name="Normal 3 2 3 2 2 4" xfId="793"/>
    <cellStyle name="Normal 3 2 3 2 3" xfId="366"/>
    <cellStyle name="Normal 3 2 3 2 3 2" xfId="1319"/>
    <cellStyle name="Normal 3 2 3 2 4" xfId="986"/>
    <cellStyle name="Normal 3 2 3 2 5" xfId="643"/>
    <cellStyle name="Normal 3 2 3 3" xfId="455"/>
    <cellStyle name="Normal 3 2 3 3 2" xfId="1392"/>
    <cellStyle name="Normal 3 2 3 3 3" xfId="1070"/>
    <cellStyle name="Normal 3 2 3 3 4" xfId="727"/>
    <cellStyle name="Normal 3 2 3 4" xfId="281"/>
    <cellStyle name="Normal 3 2 3 4 2" xfId="1251"/>
    <cellStyle name="Normal 3 2 3 5" xfId="922"/>
    <cellStyle name="Normal 3 2 3 6" xfId="577"/>
    <cellStyle name="Normal 3 2 4" xfId="153"/>
    <cellStyle name="Normal 3 2 4 2" xfId="257"/>
    <cellStyle name="Normal 3 2 4 2 2" xfId="531"/>
    <cellStyle name="Normal 3 2 4 2 2 2" xfId="1450"/>
    <cellStyle name="Normal 3 2 4 2 3" xfId="1146"/>
    <cellStyle name="Normal 3 2 4 2 4" xfId="803"/>
    <cellStyle name="Normal 3 2 4 3" xfId="376"/>
    <cellStyle name="Normal 3 2 4 3 2" xfId="1330"/>
    <cellStyle name="Normal 3 2 4 4" xfId="996"/>
    <cellStyle name="Normal 3 2 4 5" xfId="653"/>
    <cellStyle name="Normal 3 2 5" xfId="443"/>
    <cellStyle name="Normal 3 2 5 2" xfId="1239"/>
    <cellStyle name="Normal 3 2 5 3" xfId="1059"/>
    <cellStyle name="Normal 3 2 5 4" xfId="716"/>
    <cellStyle name="Normal 3 2 6" xfId="270"/>
    <cellStyle name="Normal 3 2 6 2" xfId="1203"/>
    <cellStyle name="Normal 3 2 6 3" xfId="910"/>
    <cellStyle name="Normal 3 2 7" xfId="1514"/>
    <cellStyle name="Normal 3 2 8" xfId="566"/>
    <cellStyle name="Normal 3 3" xfId="12"/>
    <cellStyle name="Normal 3 3 10" xfId="840"/>
    <cellStyle name="Normal 3 3 11" xfId="567"/>
    <cellStyle name="Normal 3 3 2" xfId="19"/>
    <cellStyle name="Normal 3 3 2 10" xfId="273"/>
    <cellStyle name="Normal 3 3 2 10 2" xfId="1552"/>
    <cellStyle name="Normal 3 3 2 10 3" xfId="914"/>
    <cellStyle name="Normal 3 3 2 11" xfId="1185"/>
    <cellStyle name="Normal 3 3 2 12" xfId="842"/>
    <cellStyle name="Normal 3 3 2 13" xfId="569"/>
    <cellStyle name="Normal 3 3 2 2" xfId="26"/>
    <cellStyle name="Normal 3 3 2 2 10" xfId="1214"/>
    <cellStyle name="Normal 3 3 2 2 11" xfId="849"/>
    <cellStyle name="Normal 3 3 2 2 12" xfId="576"/>
    <cellStyle name="Normal 3 3 2 2 2" xfId="42"/>
    <cellStyle name="Normal 3 3 2 2 2 2" xfId="61"/>
    <cellStyle name="Normal 3 3 2 2 2 2 2" xfId="212"/>
    <cellStyle name="Normal 3 3 2 2 2 2 2 2" xfId="564"/>
    <cellStyle name="Normal 3 3 2 2 2 2 2 2 2" xfId="1483"/>
    <cellStyle name="Normal 3 3 2 2 2 2 2 3" xfId="1179"/>
    <cellStyle name="Normal 3 3 2 2 2 2 2 4" xfId="836"/>
    <cellStyle name="Normal 3 3 2 2 2 2 3" xfId="410"/>
    <cellStyle name="Normal 3 3 2 2 2 2 3 2" xfId="1603"/>
    <cellStyle name="Normal 3 3 2 2 2 2 3 3" xfId="1029"/>
    <cellStyle name="Normal 3 3 2 2 2 2 4" xfId="1363"/>
    <cellStyle name="Normal 3 3 2 2 2 2 5" xfId="904"/>
    <cellStyle name="Normal 3 3 2 2 2 2 6" xfId="686"/>
    <cellStyle name="Normal 3 3 2 2 2 3" xfId="193"/>
    <cellStyle name="Normal 3 3 2 2 2 3 2" xfId="515"/>
    <cellStyle name="Normal 3 3 2 2 2 3 2 2" xfId="1437"/>
    <cellStyle name="Normal 3 3 2 2 2 3 2 3" xfId="1130"/>
    <cellStyle name="Normal 3 3 2 2 2 3 2 4" xfId="787"/>
    <cellStyle name="Normal 3 3 2 2 2 3 3" xfId="358"/>
    <cellStyle name="Normal 3 3 2 2 2 3 3 2" xfId="1313"/>
    <cellStyle name="Normal 3 3 2 2 2 3 4" xfId="980"/>
    <cellStyle name="Normal 3 3 2 2 2 3 5" xfId="637"/>
    <cellStyle name="Normal 3 3 2 2 2 4" xfId="477"/>
    <cellStyle name="Normal 3 3 2 2 2 4 2" xfId="1273"/>
    <cellStyle name="Normal 3 3 2 2 2 4 3" xfId="1092"/>
    <cellStyle name="Normal 3 3 2 2 2 4 4" xfId="749"/>
    <cellStyle name="Normal 3 3 2 2 2 5" xfId="432"/>
    <cellStyle name="Normal 3 3 2 2 2 5 2" xfId="1385"/>
    <cellStyle name="Normal 3 3 2 2 2 5 3" xfId="1051"/>
    <cellStyle name="Normal 3 3 2 2 2 5 4" xfId="708"/>
    <cellStyle name="Normal 3 3 2 2 2 6" xfId="303"/>
    <cellStyle name="Normal 3 3 2 2 2 6 2" xfId="1522"/>
    <cellStyle name="Normal 3 3 2 2 2 6 3" xfId="944"/>
    <cellStyle name="Normal 3 3 2 2 2 7" xfId="1227"/>
    <cellStyle name="Normal 3 3 2 2 2 8" xfId="871"/>
    <cellStyle name="Normal 3 3 2 2 2 9" xfId="599"/>
    <cellStyle name="Normal 3 3 2 2 3" xfId="48"/>
    <cellStyle name="Normal 3 3 2 2 3 2" xfId="62"/>
    <cellStyle name="Normal 3 3 2 2 3 2 2" xfId="213"/>
    <cellStyle name="Normal 3 3 2 2 3 2 2 2" xfId="552"/>
    <cellStyle name="Normal 3 3 2 2 3 2 2 2 2" xfId="1471"/>
    <cellStyle name="Normal 3 3 2 2 3 2 2 3" xfId="1167"/>
    <cellStyle name="Normal 3 3 2 2 3 2 2 4" xfId="824"/>
    <cellStyle name="Normal 3 3 2 2 3 2 3" xfId="398"/>
    <cellStyle name="Normal 3 3 2 2 3 2 3 2" xfId="1593"/>
    <cellStyle name="Normal 3 3 2 2 3 2 3 3" xfId="1017"/>
    <cellStyle name="Normal 3 3 2 2 3 2 4" xfId="1351"/>
    <cellStyle name="Normal 3 3 2 2 3 2 5" xfId="892"/>
    <cellStyle name="Normal 3 3 2 2 3 2 6" xfId="674"/>
    <cellStyle name="Normal 3 3 2 2 3 3" xfId="199"/>
    <cellStyle name="Normal 3 3 2 2 3 3 2" xfId="530"/>
    <cellStyle name="Normal 3 3 2 2 3 3 2 2" xfId="1449"/>
    <cellStyle name="Normal 3 3 2 2 3 3 2 3" xfId="1145"/>
    <cellStyle name="Normal 3 3 2 2 3 3 2 4" xfId="802"/>
    <cellStyle name="Normal 3 3 2 2 3 3 3" xfId="375"/>
    <cellStyle name="Normal 3 3 2 2 3 3 3 2" xfId="1329"/>
    <cellStyle name="Normal 3 3 2 2 3 3 4" xfId="995"/>
    <cellStyle name="Normal 3 3 2 2 3 3 5" xfId="652"/>
    <cellStyle name="Normal 3 3 2 2 3 4" xfId="465"/>
    <cellStyle name="Normal 3 3 2 2 3 4 2" xfId="1400"/>
    <cellStyle name="Normal 3 3 2 2 3 4 3" xfId="1080"/>
    <cellStyle name="Normal 3 3 2 2 3 4 4" xfId="737"/>
    <cellStyle name="Normal 3 3 2 2 3 5" xfId="291"/>
    <cellStyle name="Normal 3 3 2 2 3 5 2" xfId="1523"/>
    <cellStyle name="Normal 3 3 2 2 3 5 3" xfId="932"/>
    <cellStyle name="Normal 3 3 2 2 3 6" xfId="1261"/>
    <cellStyle name="Normal 3 3 2 2 3 7" xfId="859"/>
    <cellStyle name="Normal 3 3 2 2 3 8" xfId="587"/>
    <cellStyle name="Normal 3 3 2 2 4" xfId="60"/>
    <cellStyle name="Normal 3 3 2 2 4 2" xfId="211"/>
    <cellStyle name="Normal 3 3 2 2 4 2 2" xfId="542"/>
    <cellStyle name="Normal 3 3 2 2 4 2 2 2" xfId="1461"/>
    <cellStyle name="Normal 3 3 2 2 4 2 3" xfId="1157"/>
    <cellStyle name="Normal 3 3 2 2 4 2 4" xfId="814"/>
    <cellStyle name="Normal 3 3 2 2 4 3" xfId="388"/>
    <cellStyle name="Normal 3 3 2 2 4 3 2" xfId="1587"/>
    <cellStyle name="Normal 3 3 2 2 4 3 3" xfId="1007"/>
    <cellStyle name="Normal 3 3 2 2 4 4" xfId="1341"/>
    <cellStyle name="Normal 3 3 2 2 4 5" xfId="882"/>
    <cellStyle name="Normal 3 3 2 2 4 6" xfId="664"/>
    <cellStyle name="Normal 3 3 2 2 5" xfId="150"/>
    <cellStyle name="Normal 3 3 2 2 5 2" xfId="255"/>
    <cellStyle name="Normal 3 3 2 2 5 2 2" xfId="491"/>
    <cellStyle name="Normal 3 3 2 2 5 2 2 2" xfId="1414"/>
    <cellStyle name="Normal 3 3 2 2 5 2 3" xfId="1106"/>
    <cellStyle name="Normal 3 3 2 2 5 2 4" xfId="763"/>
    <cellStyle name="Normal 3 3 2 2 5 3" xfId="319"/>
    <cellStyle name="Normal 3 3 2 2 5 3 2" xfId="1287"/>
    <cellStyle name="Normal 3 3 2 2 5 4" xfId="957"/>
    <cellStyle name="Normal 3 3 2 2 5 5" xfId="613"/>
    <cellStyle name="Normal 3 3 2 2 6" xfId="165"/>
    <cellStyle name="Normal 3 3 2 2 6 2" xfId="267"/>
    <cellStyle name="Normal 3 3 2 2 6 2 2" xfId="487"/>
    <cellStyle name="Normal 3 3 2 2 6 2 2 2" xfId="1410"/>
    <cellStyle name="Normal 3 3 2 2 6 2 3" xfId="1102"/>
    <cellStyle name="Normal 3 3 2 2 6 2 4" xfId="759"/>
    <cellStyle name="Normal 3 3 2 2 6 3" xfId="313"/>
    <cellStyle name="Normal 3 3 2 2 6 3 2" xfId="1283"/>
    <cellStyle name="Normal 3 3 2 2 6 4" xfId="954"/>
    <cellStyle name="Normal 3 3 2 2 6 5" xfId="609"/>
    <cellStyle name="Normal 3 3 2 2 7" xfId="178"/>
    <cellStyle name="Normal 3 3 2 2 7 2" xfId="454"/>
    <cellStyle name="Normal 3 3 2 2 7 2 2" xfId="1250"/>
    <cellStyle name="Normal 3 3 2 2 7 3" xfId="1069"/>
    <cellStyle name="Normal 3 3 2 2 7 4" xfId="726"/>
    <cellStyle name="Normal 3 3 2 2 8" xfId="420"/>
    <cellStyle name="Normal 3 3 2 2 8 2" xfId="1373"/>
    <cellStyle name="Normal 3 3 2 2 8 3" xfId="1039"/>
    <cellStyle name="Normal 3 3 2 2 8 4" xfId="696"/>
    <cellStyle name="Normal 3 3 2 2 9" xfId="280"/>
    <cellStyle name="Normal 3 3 2 2 9 2" xfId="1504"/>
    <cellStyle name="Normal 3 3 2 2 9 3" xfId="921"/>
    <cellStyle name="Normal 3 3 2 3" xfId="36"/>
    <cellStyle name="Normal 3 3 2 3 2" xfId="63"/>
    <cellStyle name="Normal 3 3 2 3 2 2" xfId="214"/>
    <cellStyle name="Normal 3 3 2 3 2 2 2" xfId="557"/>
    <cellStyle name="Normal 3 3 2 3 2 2 2 2" xfId="1476"/>
    <cellStyle name="Normal 3 3 2 3 2 2 3" xfId="1172"/>
    <cellStyle name="Normal 3 3 2 3 2 2 4" xfId="829"/>
    <cellStyle name="Normal 3 3 2 3 2 3" xfId="403"/>
    <cellStyle name="Normal 3 3 2 3 2 3 2" xfId="1596"/>
    <cellStyle name="Normal 3 3 2 3 2 3 3" xfId="1022"/>
    <cellStyle name="Normal 3 3 2 3 2 4" xfId="1356"/>
    <cellStyle name="Normal 3 3 2 3 2 5" xfId="897"/>
    <cellStyle name="Normal 3 3 2 3 2 6" xfId="679"/>
    <cellStyle name="Normal 3 3 2 3 3" xfId="187"/>
    <cellStyle name="Normal 3 3 2 3 3 2" xfId="508"/>
    <cellStyle name="Normal 3 3 2 3 3 2 2" xfId="1430"/>
    <cellStyle name="Normal 3 3 2 3 3 2 3" xfId="1123"/>
    <cellStyle name="Normal 3 3 2 3 3 2 4" xfId="780"/>
    <cellStyle name="Normal 3 3 2 3 3 3" xfId="351"/>
    <cellStyle name="Normal 3 3 2 3 3 3 2" xfId="1306"/>
    <cellStyle name="Normal 3 3 2 3 3 4" xfId="973"/>
    <cellStyle name="Normal 3 3 2 3 3 5" xfId="630"/>
    <cellStyle name="Normal 3 3 2 3 4" xfId="470"/>
    <cellStyle name="Normal 3 3 2 3 4 2" xfId="1266"/>
    <cellStyle name="Normal 3 3 2 3 4 3" xfId="1085"/>
    <cellStyle name="Normal 3 3 2 3 4 4" xfId="742"/>
    <cellStyle name="Normal 3 3 2 3 5" xfId="425"/>
    <cellStyle name="Normal 3 3 2 3 5 2" xfId="1378"/>
    <cellStyle name="Normal 3 3 2 3 5 3" xfId="1044"/>
    <cellStyle name="Normal 3 3 2 3 5 4" xfId="701"/>
    <cellStyle name="Normal 3 3 2 3 6" xfId="296"/>
    <cellStyle name="Normal 3 3 2 3 6 2" xfId="1541"/>
    <cellStyle name="Normal 3 3 2 3 6 3" xfId="937"/>
    <cellStyle name="Normal 3 3 2 3 7" xfId="1220"/>
    <cellStyle name="Normal 3 3 2 3 8" xfId="864"/>
    <cellStyle name="Normal 3 3 2 3 9" xfId="592"/>
    <cellStyle name="Normal 3 3 2 4" xfId="46"/>
    <cellStyle name="Normal 3 3 2 4 2" xfId="64"/>
    <cellStyle name="Normal 3 3 2 4 2 2" xfId="215"/>
    <cellStyle name="Normal 3 3 2 4 2 2 2" xfId="545"/>
    <cellStyle name="Normal 3 3 2 4 2 2 2 2" xfId="1464"/>
    <cellStyle name="Normal 3 3 2 4 2 2 3" xfId="1160"/>
    <cellStyle name="Normal 3 3 2 4 2 2 4" xfId="817"/>
    <cellStyle name="Normal 3 3 2 4 2 3" xfId="391"/>
    <cellStyle name="Normal 3 3 2 4 2 3 2" xfId="1589"/>
    <cellStyle name="Normal 3 3 2 4 2 3 3" xfId="1010"/>
    <cellStyle name="Normal 3 3 2 4 2 4" xfId="1344"/>
    <cellStyle name="Normal 3 3 2 4 2 5" xfId="885"/>
    <cellStyle name="Normal 3 3 2 4 2 6" xfId="667"/>
    <cellStyle name="Normal 3 3 2 4 3" xfId="197"/>
    <cellStyle name="Normal 3 3 2 4 3 2" xfId="523"/>
    <cellStyle name="Normal 3 3 2 4 3 2 2" xfId="1442"/>
    <cellStyle name="Normal 3 3 2 4 3 2 3" xfId="1138"/>
    <cellStyle name="Normal 3 3 2 4 3 2 4" xfId="795"/>
    <cellStyle name="Normal 3 3 2 4 3 3" xfId="368"/>
    <cellStyle name="Normal 3 3 2 4 3 3 2" xfId="1322"/>
    <cellStyle name="Normal 3 3 2 4 3 4" xfId="988"/>
    <cellStyle name="Normal 3 3 2 4 3 5" xfId="645"/>
    <cellStyle name="Normal 3 3 2 4 4" xfId="458"/>
    <cellStyle name="Normal 3 3 2 4 4 2" xfId="1394"/>
    <cellStyle name="Normal 3 3 2 4 4 3" xfId="1073"/>
    <cellStyle name="Normal 3 3 2 4 4 4" xfId="730"/>
    <cellStyle name="Normal 3 3 2 4 5" xfId="284"/>
    <cellStyle name="Normal 3 3 2 4 5 2" xfId="1494"/>
    <cellStyle name="Normal 3 3 2 4 5 3" xfId="925"/>
    <cellStyle name="Normal 3 3 2 4 6" xfId="1254"/>
    <cellStyle name="Normal 3 3 2 4 7" xfId="852"/>
    <cellStyle name="Normal 3 3 2 4 8" xfId="580"/>
    <cellStyle name="Normal 3 3 2 5" xfId="59"/>
    <cellStyle name="Normal 3 3 2 5 2" xfId="210"/>
    <cellStyle name="Normal 3 3 2 5 2 2" xfId="535"/>
    <cellStyle name="Normal 3 3 2 5 2 2 2" xfId="1454"/>
    <cellStyle name="Normal 3 3 2 5 2 3" xfId="1150"/>
    <cellStyle name="Normal 3 3 2 5 2 4" xfId="807"/>
    <cellStyle name="Normal 3 3 2 5 3" xfId="381"/>
    <cellStyle name="Normal 3 3 2 5 3 2" xfId="1584"/>
    <cellStyle name="Normal 3 3 2 5 3 3" xfId="1000"/>
    <cellStyle name="Normal 3 3 2 5 4" xfId="1334"/>
    <cellStyle name="Normal 3 3 2 5 5" xfId="875"/>
    <cellStyle name="Normal 3 3 2 5 6" xfId="657"/>
    <cellStyle name="Normal 3 3 2 6" xfId="102"/>
    <cellStyle name="Normal 3 3 2 6 2" xfId="248"/>
    <cellStyle name="Normal 3 3 2 6 2 2" xfId="505"/>
    <cellStyle name="Normal 3 3 2 6 2 2 2" xfId="1427"/>
    <cellStyle name="Normal 3 3 2 6 2 3" xfId="1120"/>
    <cellStyle name="Normal 3 3 2 6 2 4" xfId="777"/>
    <cellStyle name="Normal 3 3 2 6 3" xfId="344"/>
    <cellStyle name="Normal 3 3 2 6 3 2" xfId="1303"/>
    <cellStyle name="Normal 3 3 2 6 4" xfId="970"/>
    <cellStyle name="Normal 3 3 2 6 5" xfId="627"/>
    <cellStyle name="Normal 3 3 2 7" xfId="158"/>
    <cellStyle name="Normal 3 3 2 7 2" xfId="260"/>
    <cellStyle name="Normal 3 3 2 7 2 2" xfId="480"/>
    <cellStyle name="Normal 3 3 2 7 2 2 2" xfId="1403"/>
    <cellStyle name="Normal 3 3 2 7 2 3" xfId="1095"/>
    <cellStyle name="Normal 3 3 2 7 2 4" xfId="752"/>
    <cellStyle name="Normal 3 3 2 7 3" xfId="306"/>
    <cellStyle name="Normal 3 3 2 7 3 2" xfId="1276"/>
    <cellStyle name="Normal 3 3 2 7 4" xfId="947"/>
    <cellStyle name="Normal 3 3 2 7 5" xfId="602"/>
    <cellStyle name="Normal 3 3 2 8" xfId="172"/>
    <cellStyle name="Normal 3 3 2 8 2" xfId="447"/>
    <cellStyle name="Normal 3 3 2 8 2 2" xfId="1243"/>
    <cellStyle name="Normal 3 3 2 8 3" xfId="1062"/>
    <cellStyle name="Normal 3 3 2 8 4" xfId="719"/>
    <cellStyle name="Normal 3 3 2 9" xfId="413"/>
    <cellStyle name="Normal 3 3 2 9 2" xfId="1366"/>
    <cellStyle name="Normal 3 3 2 9 3" xfId="1032"/>
    <cellStyle name="Normal 3 3 2 9 4" xfId="689"/>
    <cellStyle name="Normal 3 3 3" xfId="23"/>
    <cellStyle name="Normal 3 3 3 2" xfId="39"/>
    <cellStyle name="Normal 3 3 3 2 2" xfId="66"/>
    <cellStyle name="Normal 3 3 3 2 2 2" xfId="217"/>
    <cellStyle name="Normal 3 3 3 2 2 2 2" xfId="1577"/>
    <cellStyle name="Normal 3 3 3 2 2 3" xfId="1452"/>
    <cellStyle name="Normal 3 3 3 2 3" xfId="190"/>
    <cellStyle name="Normal 3 3 3 2 3 2" xfId="1498"/>
    <cellStyle name="Normal 3 3 3 2 4" xfId="533"/>
    <cellStyle name="Normal 3 3 3 2 4 2" xfId="1611"/>
    <cellStyle name="Normal 3 3 3 2 5" xfId="1148"/>
    <cellStyle name="Normal 3 3 3 2 6" xfId="805"/>
    <cellStyle name="Normal 3 3 3 3" xfId="49"/>
    <cellStyle name="Normal 3 3 3 3 2" xfId="67"/>
    <cellStyle name="Normal 3 3 3 3 2 2" xfId="218"/>
    <cellStyle name="Normal 3 3 3 3 2 2 2" xfId="1566"/>
    <cellStyle name="Normal 3 3 3 3 2 3" xfId="1521"/>
    <cellStyle name="Normal 3 3 3 3 3" xfId="200"/>
    <cellStyle name="Normal 3 3 3 3 3 2" xfId="1526"/>
    <cellStyle name="Normal 3 3 3 3 4" xfId="1574"/>
    <cellStyle name="Normal 3 3 3 3 5" xfId="998"/>
    <cellStyle name="Normal 3 3 3 4" xfId="65"/>
    <cellStyle name="Normal 3 3 3 4 2" xfId="216"/>
    <cellStyle name="Normal 3 3 3 4 2 2" xfId="1237"/>
    <cellStyle name="Normal 3 3 3 4 3" xfId="1332"/>
    <cellStyle name="Normal 3 3 3 5" xfId="175"/>
    <cellStyle name="Normal 3 3 3 5 2" xfId="1486"/>
    <cellStyle name="Normal 3 3 3 6" xfId="379"/>
    <cellStyle name="Normal 3 3 3 6 2" xfId="1583"/>
    <cellStyle name="Normal 3 3 3 7" xfId="873"/>
    <cellStyle name="Normal 3 3 3 8" xfId="655"/>
    <cellStyle name="Normal 3 3 4" xfId="33"/>
    <cellStyle name="Normal 3 3 4 2" xfId="68"/>
    <cellStyle name="Normal 3 3 4 2 2" xfId="219"/>
    <cellStyle name="Normal 3 3 4 2 2 2" xfId="1191"/>
    <cellStyle name="Normal 3 3 4 2 3" xfId="1189"/>
    <cellStyle name="Normal 3 3 4 3" xfId="184"/>
    <cellStyle name="Normal 3 3 4 3 2" xfId="1516"/>
    <cellStyle name="Normal 3 3 4 4" xfId="335"/>
    <cellStyle name="Normal 3 3 4 5" xfId="1190"/>
    <cellStyle name="Normal 3 3 5" xfId="47"/>
    <cellStyle name="Normal 3 3 5 2" xfId="69"/>
    <cellStyle name="Normal 3 3 5 2 2" xfId="220"/>
    <cellStyle name="Normal 3 3 5 2 2 2" xfId="1212"/>
    <cellStyle name="Normal 3 3 5 2 3" xfId="1241"/>
    <cellStyle name="Normal 3 3 5 3" xfId="198"/>
    <cellStyle name="Normal 3 3 5 3 2" xfId="1537"/>
    <cellStyle name="Normal 3 3 5 4" xfId="445"/>
    <cellStyle name="Normal 3 3 5 4 2" xfId="1606"/>
    <cellStyle name="Normal 3 3 5 5" xfId="1060"/>
    <cellStyle name="Normal 3 3 5 6" xfId="717"/>
    <cellStyle name="Normal 3 3 6" xfId="58"/>
    <cellStyle name="Normal 3 3 6 2" xfId="209"/>
    <cellStyle name="Normal 3 3 6 2 2" xfId="1535"/>
    <cellStyle name="Normal 3 3 6 3" xfId="1570"/>
    <cellStyle name="Normal 3 3 6 4" xfId="912"/>
    <cellStyle name="Normal 3 3 7" xfId="155"/>
    <cellStyle name="Normal 3 3 7 2" xfId="258"/>
    <cellStyle name="Normal 3 3 7 2 2" xfId="1511"/>
    <cellStyle name="Normal 3 3 7 3" xfId="1572"/>
    <cellStyle name="Normal 3 3 8" xfId="169"/>
    <cellStyle name="Normal 3 3 8 2" xfId="1543"/>
    <cellStyle name="Normal 3 3 9" xfId="271"/>
    <cellStyle name="Normal 3 3 9 2" xfId="1497"/>
    <cellStyle name="Normal 3 4" xfId="14"/>
    <cellStyle name="Normal 3 4 10" xfId="578"/>
    <cellStyle name="Normal 3 4 2" xfId="21"/>
    <cellStyle name="Normal 3 4 2 2" xfId="27"/>
    <cellStyle name="Normal 3 4 2 2 2" xfId="43"/>
    <cellStyle name="Normal 3 4 2 2 2 2" xfId="73"/>
    <cellStyle name="Normal 3 4 2 2 2 2 2" xfId="224"/>
    <cellStyle name="Normal 3 4 2 2 2 2 2 2" xfId="1204"/>
    <cellStyle name="Normal 3 4 2 2 2 2 3" xfId="1553"/>
    <cellStyle name="Normal 3 4 2 2 2 3" xfId="194"/>
    <cellStyle name="Normal 3 4 2 2 2 3 2" xfId="1490"/>
    <cellStyle name="Normal 3 4 2 2 2 4" xfId="1462"/>
    <cellStyle name="Normal 3 4 2 2 3" xfId="52"/>
    <cellStyle name="Normal 3 4 2 2 3 2" xfId="74"/>
    <cellStyle name="Normal 3 4 2 2 3 2 2" xfId="225"/>
    <cellStyle name="Normal 3 4 2 2 3 2 2 2" xfId="1489"/>
    <cellStyle name="Normal 3 4 2 2 3 2 3" xfId="1499"/>
    <cellStyle name="Normal 3 4 2 2 3 3" xfId="203"/>
    <cellStyle name="Normal 3 4 2 2 3 3 2" xfId="1183"/>
    <cellStyle name="Normal 3 4 2 2 3 4" xfId="1196"/>
    <cellStyle name="Normal 3 4 2 2 4" xfId="72"/>
    <cellStyle name="Normal 3 4 2 2 4 2" xfId="223"/>
    <cellStyle name="Normal 3 4 2 2 4 2 2" xfId="1231"/>
    <cellStyle name="Normal 3 4 2 2 4 3" xfId="1575"/>
    <cellStyle name="Normal 3 4 2 2 5" xfId="179"/>
    <cellStyle name="Normal 3 4 2 2 5 2" xfId="1320"/>
    <cellStyle name="Normal 3 4 2 2 6" xfId="543"/>
    <cellStyle name="Normal 3 4 2 2 6 2" xfId="1612"/>
    <cellStyle name="Normal 3 4 2 2 7" xfId="1158"/>
    <cellStyle name="Normal 3 4 2 2 8" xfId="815"/>
    <cellStyle name="Normal 3 4 2 3" xfId="37"/>
    <cellStyle name="Normal 3 4 2 3 2" xfId="75"/>
    <cellStyle name="Normal 3 4 2 3 2 2" xfId="226"/>
    <cellStyle name="Normal 3 4 2 3 2 2 2" xfId="1542"/>
    <cellStyle name="Normal 3 4 2 3 2 3" xfId="1503"/>
    <cellStyle name="Normal 3 4 2 3 3" xfId="188"/>
    <cellStyle name="Normal 3 4 2 3 3 2" xfId="1551"/>
    <cellStyle name="Normal 3 4 2 3 4" xfId="1558"/>
    <cellStyle name="Normal 3 4 2 3 5" xfId="1008"/>
    <cellStyle name="Normal 3 4 2 4" xfId="51"/>
    <cellStyle name="Normal 3 4 2 4 2" xfId="76"/>
    <cellStyle name="Normal 3 4 2 4 2 2" xfId="227"/>
    <cellStyle name="Normal 3 4 2 4 2 2 2" xfId="1567"/>
    <cellStyle name="Normal 3 4 2 4 2 3" xfId="1181"/>
    <cellStyle name="Normal 3 4 2 4 3" xfId="202"/>
    <cellStyle name="Normal 3 4 2 4 3 2" xfId="1525"/>
    <cellStyle name="Normal 3 4 2 4 4" xfId="1342"/>
    <cellStyle name="Normal 3 4 2 5" xfId="71"/>
    <cellStyle name="Normal 3 4 2 5 2" xfId="222"/>
    <cellStyle name="Normal 3 4 2 5 2 2" xfId="1295"/>
    <cellStyle name="Normal 3 4 2 5 3" xfId="1532"/>
    <cellStyle name="Normal 3 4 2 6" xfId="173"/>
    <cellStyle name="Normal 3 4 2 6 2" xfId="1540"/>
    <cellStyle name="Normal 3 4 2 7" xfId="389"/>
    <cellStyle name="Normal 3 4 2 7 2" xfId="1588"/>
    <cellStyle name="Normal 3 4 2 8" xfId="883"/>
    <cellStyle name="Normal 3 4 2 9" xfId="665"/>
    <cellStyle name="Normal 3 4 3" xfId="24"/>
    <cellStyle name="Normal 3 4 3 2" xfId="40"/>
    <cellStyle name="Normal 3 4 3 2 2" xfId="78"/>
    <cellStyle name="Normal 3 4 3 2 2 2" xfId="229"/>
    <cellStyle name="Normal 3 4 3 2 2 2 2" xfId="1188"/>
    <cellStyle name="Normal 3 4 3 2 2 3" xfId="1441"/>
    <cellStyle name="Normal 3 4 3 2 3" xfId="191"/>
    <cellStyle name="Normal 3 4 3 2 3 2" xfId="1209"/>
    <cellStyle name="Normal 3 4 3 2 4" xfId="522"/>
    <cellStyle name="Normal 3 4 3 2 4 2" xfId="1609"/>
    <cellStyle name="Normal 3 4 3 2 5" xfId="1137"/>
    <cellStyle name="Normal 3 4 3 2 6" xfId="794"/>
    <cellStyle name="Normal 3 4 3 3" xfId="53"/>
    <cellStyle name="Normal 3 4 3 3 2" xfId="79"/>
    <cellStyle name="Normal 3 4 3 3 2 2" xfId="230"/>
    <cellStyle name="Normal 3 4 3 3 2 2 2" xfId="1549"/>
    <cellStyle name="Normal 3 4 3 3 2 3" xfId="1565"/>
    <cellStyle name="Normal 3 4 3 3 3" xfId="204"/>
    <cellStyle name="Normal 3 4 3 3 3 2" xfId="1506"/>
    <cellStyle name="Normal 3 4 3 3 4" xfId="1321"/>
    <cellStyle name="Normal 3 4 3 4" xfId="77"/>
    <cellStyle name="Normal 3 4 3 4 2" xfId="228"/>
    <cellStyle name="Normal 3 4 3 4 2 2" xfId="1232"/>
    <cellStyle name="Normal 3 4 3 4 3" xfId="1520"/>
    <cellStyle name="Normal 3 4 3 5" xfId="176"/>
    <cellStyle name="Normal 3 4 3 5 2" xfId="1563"/>
    <cellStyle name="Normal 3 4 3 6" xfId="367"/>
    <cellStyle name="Normal 3 4 3 6 2" xfId="1581"/>
    <cellStyle name="Normal 3 4 3 7" xfId="987"/>
    <cellStyle name="Normal 3 4 3 8" xfId="644"/>
    <cellStyle name="Normal 3 4 4" xfId="34"/>
    <cellStyle name="Normal 3 4 4 2" xfId="80"/>
    <cellStyle name="Normal 3 4 4 2 2" xfId="231"/>
    <cellStyle name="Normal 3 4 4 2 2 2" xfId="1578"/>
    <cellStyle name="Normal 3 4 4 2 3" xfId="1393"/>
    <cellStyle name="Normal 3 4 4 3" xfId="185"/>
    <cellStyle name="Normal 3 4 4 3 2" xfId="1492"/>
    <cellStyle name="Normal 3 4 4 4" xfId="456"/>
    <cellStyle name="Normal 3 4 4 4 2" xfId="1607"/>
    <cellStyle name="Normal 3 4 4 5" xfId="1071"/>
    <cellStyle name="Normal 3 4 4 6" xfId="728"/>
    <cellStyle name="Normal 3 4 5" xfId="50"/>
    <cellStyle name="Normal 3 4 5 2" xfId="81"/>
    <cellStyle name="Normal 3 4 5 2 2" xfId="232"/>
    <cellStyle name="Normal 3 4 5 2 2 2" xfId="1495"/>
    <cellStyle name="Normal 3 4 5 2 3" xfId="1202"/>
    <cellStyle name="Normal 3 4 5 3" xfId="201"/>
    <cellStyle name="Normal 3 4 5 3 2" xfId="1533"/>
    <cellStyle name="Normal 3 4 5 4" xfId="1559"/>
    <cellStyle name="Normal 3 4 5 5" xfId="923"/>
    <cellStyle name="Normal 3 4 6" xfId="70"/>
    <cellStyle name="Normal 3 4 6 2" xfId="221"/>
    <cellStyle name="Normal 3 4 6 2 2" xfId="1528"/>
    <cellStyle name="Normal 3 4 6 3" xfId="1252"/>
    <cellStyle name="Normal 3 4 7" xfId="170"/>
    <cellStyle name="Normal 3 4 7 2" xfId="1518"/>
    <cellStyle name="Normal 3 4 8" xfId="282"/>
    <cellStyle name="Normal 3 4 8 2" xfId="1536"/>
    <cellStyle name="Normal 3 4 9" xfId="850"/>
    <cellStyle name="Normal 3 5" xfId="15"/>
    <cellStyle name="Normal 3 5 2" xfId="25"/>
    <cellStyle name="Normal 3 5 2 2" xfId="41"/>
    <cellStyle name="Normal 3 5 2 2 2" xfId="84"/>
    <cellStyle name="Normal 3 5 2 2 2 2" xfId="235"/>
    <cellStyle name="Normal 3 5 2 2 2 2 2" xfId="1524"/>
    <cellStyle name="Normal 3 5 2 2 2 3" xfId="1513"/>
    <cellStyle name="Normal 3 5 2 2 3" xfId="192"/>
    <cellStyle name="Normal 3 5 2 2 3 2" xfId="1240"/>
    <cellStyle name="Normal 3 5 2 2 4" xfId="1451"/>
    <cellStyle name="Normal 3 5 2 3" xfId="54"/>
    <cellStyle name="Normal 3 5 2 3 2" xfId="85"/>
    <cellStyle name="Normal 3 5 2 3 2 2" xfId="236"/>
    <cellStyle name="Normal 3 5 2 3 2 2 2" xfId="1496"/>
    <cellStyle name="Normal 3 5 2 3 2 3" xfId="1508"/>
    <cellStyle name="Normal 3 5 2 3 3" xfId="205"/>
    <cellStyle name="Normal 3 5 2 3 3 2" xfId="1573"/>
    <cellStyle name="Normal 3 5 2 3 4" xfId="1488"/>
    <cellStyle name="Normal 3 5 2 4" xfId="83"/>
    <cellStyle name="Normal 3 5 2 4 2" xfId="234"/>
    <cellStyle name="Normal 3 5 2 4 2 2" xfId="1199"/>
    <cellStyle name="Normal 3 5 2 4 3" xfId="1217"/>
    <cellStyle name="Normal 3 5 2 5" xfId="177"/>
    <cellStyle name="Normal 3 5 2 5 2" xfId="1193"/>
    <cellStyle name="Normal 3 5 2 6" xfId="532"/>
    <cellStyle name="Normal 3 5 2 6 2" xfId="1610"/>
    <cellStyle name="Normal 3 5 2 7" xfId="1147"/>
    <cellStyle name="Normal 3 5 2 8" xfId="804"/>
    <cellStyle name="Normal 3 5 3" xfId="35"/>
    <cellStyle name="Normal 3 5 3 2" xfId="86"/>
    <cellStyle name="Normal 3 5 3 2 2" xfId="237"/>
    <cellStyle name="Normal 3 5 3 2 2 2" xfId="1564"/>
    <cellStyle name="Normal 3 5 3 2 3" xfId="1180"/>
    <cellStyle name="Normal 3 5 3 3" xfId="186"/>
    <cellStyle name="Normal 3 5 3 3 2" xfId="1531"/>
    <cellStyle name="Normal 3 5 3 4" xfId="1555"/>
    <cellStyle name="Normal 3 5 3 5" xfId="997"/>
    <cellStyle name="Normal 3 5 4" xfId="45"/>
    <cellStyle name="Normal 3 5 4 2" xfId="87"/>
    <cellStyle name="Normal 3 5 4 2 2" xfId="238"/>
    <cellStyle name="Normal 3 5 4 2 2 2" xfId="1197"/>
    <cellStyle name="Normal 3 5 4 2 3" xfId="1539"/>
    <cellStyle name="Normal 3 5 4 3" xfId="196"/>
    <cellStyle name="Normal 3 5 4 3 2" xfId="1290"/>
    <cellStyle name="Normal 3 5 4 4" xfId="1331"/>
    <cellStyle name="Normal 3 5 5" xfId="82"/>
    <cellStyle name="Normal 3 5 5 2" xfId="233"/>
    <cellStyle name="Normal 3 5 5 2 2" xfId="1571"/>
    <cellStyle name="Normal 3 5 5 3" xfId="1509"/>
    <cellStyle name="Normal 3 5 6" xfId="171"/>
    <cellStyle name="Normal 3 5 6 2" xfId="1576"/>
    <cellStyle name="Normal 3 5 7" xfId="378"/>
    <cellStyle name="Normal 3 5 7 2" xfId="1582"/>
    <cellStyle name="Normal 3 5 8" xfId="872"/>
    <cellStyle name="Normal 3 5 9" xfId="654"/>
    <cellStyle name="Normal 3 6" xfId="22"/>
    <cellStyle name="Normal 3 6 2" xfId="38"/>
    <cellStyle name="Normal 3 6 2 2" xfId="89"/>
    <cellStyle name="Normal 3 6 2 2 2" xfId="240"/>
    <cellStyle name="Normal 3 6 2 2 2 2" xfId="1546"/>
    <cellStyle name="Normal 3 6 2 2 3" xfId="1428"/>
    <cellStyle name="Normal 3 6 2 3" xfId="189"/>
    <cellStyle name="Normal 3 6 2 3 2" xfId="1579"/>
    <cellStyle name="Normal 3 6 2 4" xfId="506"/>
    <cellStyle name="Normal 3 6 2 4 2" xfId="1608"/>
    <cellStyle name="Normal 3 6 2 5" xfId="1121"/>
    <cellStyle name="Normal 3 6 2 6" xfId="778"/>
    <cellStyle name="Normal 3 6 3" xfId="55"/>
    <cellStyle name="Normal 3 6 3 2" xfId="90"/>
    <cellStyle name="Normal 3 6 3 2 2" xfId="241"/>
    <cellStyle name="Normal 3 6 3 2 2 2" xfId="1550"/>
    <cellStyle name="Normal 3 6 3 2 3" xfId="1201"/>
    <cellStyle name="Normal 3 6 3 3" xfId="206"/>
    <cellStyle name="Normal 3 6 3 3 2" xfId="1545"/>
    <cellStyle name="Normal 3 6 3 4" xfId="1304"/>
    <cellStyle name="Normal 3 6 4" xfId="88"/>
    <cellStyle name="Normal 3 6 4 2" xfId="239"/>
    <cellStyle name="Normal 3 6 4 2 2" xfId="1507"/>
    <cellStyle name="Normal 3 6 4 3" xfId="1198"/>
    <cellStyle name="Normal 3 6 5" xfId="174"/>
    <cellStyle name="Normal 3 6 5 2" xfId="1530"/>
    <cellStyle name="Normal 3 6 6" xfId="348"/>
    <cellStyle name="Normal 3 6 6 2" xfId="1580"/>
    <cellStyle name="Normal 3 6 7" xfId="971"/>
    <cellStyle name="Normal 3 6 8" xfId="628"/>
    <cellStyle name="Normal 3 7" xfId="32"/>
    <cellStyle name="Normal 3 7 2" xfId="91"/>
    <cellStyle name="Normal 3 7 2 2" xfId="242"/>
    <cellStyle name="Normal 3 7 2 2 2" xfId="1211"/>
    <cellStyle name="Normal 3 7 2 3" xfId="1236"/>
    <cellStyle name="Normal 3 7 3" xfId="183"/>
    <cellStyle name="Normal 3 7 3 2" xfId="1501"/>
    <cellStyle name="Normal 3 7 4" xfId="440"/>
    <cellStyle name="Normal 3 7 4 2" xfId="1605"/>
    <cellStyle name="Normal 3 7 5" xfId="1058"/>
    <cellStyle name="Normal 3 7 6" xfId="715"/>
    <cellStyle name="Normal 3 8" xfId="44"/>
    <cellStyle name="Normal 3 8 2" xfId="92"/>
    <cellStyle name="Normal 3 8 2 2" xfId="243"/>
    <cellStyle name="Normal 3 8 2 2 2" xfId="1557"/>
    <cellStyle name="Normal 3 8 2 3" xfId="1364"/>
    <cellStyle name="Normal 3 8 3" xfId="195"/>
    <cellStyle name="Normal 3 8 3 2" xfId="1544"/>
    <cellStyle name="Normal 3 8 4" xfId="411"/>
    <cellStyle name="Normal 3 8 4 2" xfId="1604"/>
    <cellStyle name="Normal 3 8 5" xfId="1030"/>
    <cellStyle name="Normal 3 8 6" xfId="687"/>
    <cellStyle name="Normal 3 9" xfId="57"/>
    <cellStyle name="Normal 3 9 2" xfId="208"/>
    <cellStyle name="Normal 3 9 2 2" xfId="1527"/>
    <cellStyle name="Normal 3 9 3" xfId="1547"/>
    <cellStyle name="Normal 3 9 4" xfId="908"/>
    <cellStyle name="Normal 4" xfId="1"/>
    <cellStyle name="Normal 4 2" xfId="101"/>
    <cellStyle name="Normal 4 2 2" xfId="157"/>
    <cellStyle name="Normal 4 2 3" xfId="154"/>
    <cellStyle name="Normal 4 2 4" xfId="345"/>
    <cellStyle name="Normal 4 2 5" xfId="444"/>
    <cellStyle name="Normal 4 2 6" xfId="911"/>
    <cellStyle name="Normal 4 3" xfId="365"/>
    <cellStyle name="Normal 4 4" xfId="441"/>
    <cellStyle name="Normal 5" xfId="10"/>
    <cellStyle name="Normal 5 10" xfId="412"/>
    <cellStyle name="Normal 5 10 2" xfId="1365"/>
    <cellStyle name="Normal 5 10 3" xfId="1031"/>
    <cellStyle name="Normal 5 10 4" xfId="688"/>
    <cellStyle name="Normal 5 11" xfId="909"/>
    <cellStyle name="Normal 5 12" xfId="1184"/>
    <cellStyle name="Normal 5 13" xfId="841"/>
    <cellStyle name="Normal 5 2" xfId="18"/>
    <cellStyle name="Normal 5 2 10" xfId="1206"/>
    <cellStyle name="Normal 5 2 11" xfId="1238"/>
    <cellStyle name="Normal 5 2 12" xfId="846"/>
    <cellStyle name="Normal 5 2 13" xfId="573"/>
    <cellStyle name="Normal 5 2 2" xfId="142"/>
    <cellStyle name="Normal 5 2 2 2" xfId="252"/>
    <cellStyle name="Normal 5 2 2 2 2" xfId="561"/>
    <cellStyle name="Normal 5 2 2 2 2 2" xfId="1480"/>
    <cellStyle name="Normal 5 2 2 2 2 3" xfId="1176"/>
    <cellStyle name="Normal 5 2 2 2 2 4" xfId="833"/>
    <cellStyle name="Normal 5 2 2 2 3" xfId="407"/>
    <cellStyle name="Normal 5 2 2 2 3 2" xfId="1600"/>
    <cellStyle name="Normal 5 2 2 2 3 3" xfId="1026"/>
    <cellStyle name="Normal 5 2 2 2 4" xfId="1360"/>
    <cellStyle name="Normal 5 2 2 2 5" xfId="901"/>
    <cellStyle name="Normal 5 2 2 2 6" xfId="683"/>
    <cellStyle name="Normal 5 2 2 3" xfId="355"/>
    <cellStyle name="Normal 5 2 2 3 2" xfId="512"/>
    <cellStyle name="Normal 5 2 2 3 2 2" xfId="1434"/>
    <cellStyle name="Normal 5 2 2 3 2 3" xfId="1127"/>
    <cellStyle name="Normal 5 2 2 3 2 4" xfId="784"/>
    <cellStyle name="Normal 5 2 2 3 3" xfId="1310"/>
    <cellStyle name="Normal 5 2 2 3 4" xfId="977"/>
    <cellStyle name="Normal 5 2 2 3 5" xfId="634"/>
    <cellStyle name="Normal 5 2 2 4" xfId="474"/>
    <cellStyle name="Normal 5 2 2 4 2" xfId="1270"/>
    <cellStyle name="Normal 5 2 2 4 3" xfId="1089"/>
    <cellStyle name="Normal 5 2 2 4 4" xfId="746"/>
    <cellStyle name="Normal 5 2 2 5" xfId="429"/>
    <cellStyle name="Normal 5 2 2 5 2" xfId="1382"/>
    <cellStyle name="Normal 5 2 2 5 3" xfId="1048"/>
    <cellStyle name="Normal 5 2 2 5 4" xfId="705"/>
    <cellStyle name="Normal 5 2 2 6" xfId="300"/>
    <cellStyle name="Normal 5 2 2 6 2" xfId="1529"/>
    <cellStyle name="Normal 5 2 2 6 3" xfId="941"/>
    <cellStyle name="Normal 5 2 2 7" xfId="1224"/>
    <cellStyle name="Normal 5 2 2 8" xfId="868"/>
    <cellStyle name="Normal 5 2 2 9" xfId="596"/>
    <cellStyle name="Normal 5 2 3" xfId="162"/>
    <cellStyle name="Normal 5 2 3 2" xfId="264"/>
    <cellStyle name="Normal 5 2 3 2 2" xfId="549"/>
    <cellStyle name="Normal 5 2 3 2 2 2" xfId="1468"/>
    <cellStyle name="Normal 5 2 3 2 2 3" xfId="1164"/>
    <cellStyle name="Normal 5 2 3 2 2 4" xfId="821"/>
    <cellStyle name="Normal 5 2 3 2 3" xfId="395"/>
    <cellStyle name="Normal 5 2 3 2 3 2" xfId="1591"/>
    <cellStyle name="Normal 5 2 3 2 3 3" xfId="1014"/>
    <cellStyle name="Normal 5 2 3 2 4" xfId="1348"/>
    <cellStyle name="Normal 5 2 3 2 5" xfId="889"/>
    <cellStyle name="Normal 5 2 3 2 6" xfId="671"/>
    <cellStyle name="Normal 5 2 3 3" xfId="372"/>
    <cellStyle name="Normal 5 2 3 3 2" xfId="527"/>
    <cellStyle name="Normal 5 2 3 3 2 2" xfId="1446"/>
    <cellStyle name="Normal 5 2 3 3 2 3" xfId="1142"/>
    <cellStyle name="Normal 5 2 3 3 2 4" xfId="799"/>
    <cellStyle name="Normal 5 2 3 3 3" xfId="1326"/>
    <cellStyle name="Normal 5 2 3 3 4" xfId="992"/>
    <cellStyle name="Normal 5 2 3 3 5" xfId="649"/>
    <cellStyle name="Normal 5 2 3 4" xfId="462"/>
    <cellStyle name="Normal 5 2 3 4 2" xfId="1397"/>
    <cellStyle name="Normal 5 2 3 4 3" xfId="1077"/>
    <cellStyle name="Normal 5 2 3 4 4" xfId="734"/>
    <cellStyle name="Normal 5 2 3 5" xfId="288"/>
    <cellStyle name="Normal 5 2 3 5 2" xfId="1569"/>
    <cellStyle name="Normal 5 2 3 5 3" xfId="929"/>
    <cellStyle name="Normal 5 2 3 6" xfId="1258"/>
    <cellStyle name="Normal 5 2 3 7" xfId="856"/>
    <cellStyle name="Normal 5 2 3 8" xfId="584"/>
    <cellStyle name="Normal 5 2 4" xfId="385"/>
    <cellStyle name="Normal 5 2 4 2" xfId="539"/>
    <cellStyle name="Normal 5 2 4 2 2" xfId="1458"/>
    <cellStyle name="Normal 5 2 4 2 3" xfId="1154"/>
    <cellStyle name="Normal 5 2 4 2 4" xfId="811"/>
    <cellStyle name="Normal 5 2 4 3" xfId="1004"/>
    <cellStyle name="Normal 5 2 4 4" xfId="1338"/>
    <cellStyle name="Normal 5 2 4 5" xfId="879"/>
    <cellStyle name="Normal 5 2 4 6" xfId="661"/>
    <cellStyle name="Normal 5 2 5" xfId="340"/>
    <cellStyle name="Normal 5 2 5 2" xfId="501"/>
    <cellStyle name="Normal 5 2 5 2 2" xfId="1423"/>
    <cellStyle name="Normal 5 2 5 2 3" xfId="1116"/>
    <cellStyle name="Normal 5 2 5 2 4" xfId="773"/>
    <cellStyle name="Normal 5 2 5 3" xfId="1299"/>
    <cellStyle name="Normal 5 2 5 4" xfId="966"/>
    <cellStyle name="Normal 5 2 5 5" xfId="623"/>
    <cellStyle name="Normal 5 2 6" xfId="310"/>
    <cellStyle name="Normal 5 2 6 2" xfId="484"/>
    <cellStyle name="Normal 5 2 6 2 2" xfId="1407"/>
    <cellStyle name="Normal 5 2 6 2 3" xfId="1099"/>
    <cellStyle name="Normal 5 2 6 2 4" xfId="756"/>
    <cellStyle name="Normal 5 2 6 3" xfId="1280"/>
    <cellStyle name="Normal 5 2 6 4" xfId="951"/>
    <cellStyle name="Normal 5 2 6 5" xfId="606"/>
    <cellStyle name="Normal 5 2 7" xfId="451"/>
    <cellStyle name="Normal 5 2 7 2" xfId="1247"/>
    <cellStyle name="Normal 5 2 7 3" xfId="1066"/>
    <cellStyle name="Normal 5 2 7 4" xfId="723"/>
    <cellStyle name="Normal 5 2 8" xfId="417"/>
    <cellStyle name="Normal 5 2 8 2" xfId="1370"/>
    <cellStyle name="Normal 5 2 8 3" xfId="1036"/>
    <cellStyle name="Normal 5 2 8 4" xfId="693"/>
    <cellStyle name="Normal 5 2 9" xfId="277"/>
    <cellStyle name="Normal 5 2 9 2" xfId="1502"/>
    <cellStyle name="Normal 5 2 9 3" xfId="918"/>
    <cellStyle name="Normal 5 3" xfId="149"/>
    <cellStyle name="Normal 5 3 10" xfId="1213"/>
    <cellStyle name="Normal 5 3 11" xfId="848"/>
    <cellStyle name="Normal 5 3 12" xfId="575"/>
    <cellStyle name="Normal 5 3 2" xfId="164"/>
    <cellStyle name="Normal 5 3 2 2" xfId="266"/>
    <cellStyle name="Normal 5 3 2 2 2" xfId="563"/>
    <cellStyle name="Normal 5 3 2 2 2 2" xfId="1482"/>
    <cellStyle name="Normal 5 3 2 2 2 3" xfId="1178"/>
    <cellStyle name="Normal 5 3 2 2 2 4" xfId="835"/>
    <cellStyle name="Normal 5 3 2 2 3" xfId="409"/>
    <cellStyle name="Normal 5 3 2 2 3 2" xfId="1602"/>
    <cellStyle name="Normal 5 3 2 2 3 3" xfId="1028"/>
    <cellStyle name="Normal 5 3 2 2 4" xfId="1362"/>
    <cellStyle name="Normal 5 3 2 2 5" xfId="903"/>
    <cellStyle name="Normal 5 3 2 2 6" xfId="685"/>
    <cellStyle name="Normal 5 3 2 3" xfId="357"/>
    <cellStyle name="Normal 5 3 2 3 2" xfId="514"/>
    <cellStyle name="Normal 5 3 2 3 2 2" xfId="1436"/>
    <cellStyle name="Normal 5 3 2 3 2 3" xfId="1129"/>
    <cellStyle name="Normal 5 3 2 3 2 4" xfId="786"/>
    <cellStyle name="Normal 5 3 2 3 3" xfId="1312"/>
    <cellStyle name="Normal 5 3 2 3 4" xfId="979"/>
    <cellStyle name="Normal 5 3 2 3 5" xfId="636"/>
    <cellStyle name="Normal 5 3 2 4" xfId="476"/>
    <cellStyle name="Normal 5 3 2 4 2" xfId="1272"/>
    <cellStyle name="Normal 5 3 2 4 3" xfId="1091"/>
    <cellStyle name="Normal 5 3 2 4 4" xfId="748"/>
    <cellStyle name="Normal 5 3 2 5" xfId="431"/>
    <cellStyle name="Normal 5 3 2 5 2" xfId="1384"/>
    <cellStyle name="Normal 5 3 2 5 3" xfId="1050"/>
    <cellStyle name="Normal 5 3 2 5 4" xfId="707"/>
    <cellStyle name="Normal 5 3 2 6" xfId="302"/>
    <cellStyle name="Normal 5 3 2 6 2" xfId="1491"/>
    <cellStyle name="Normal 5 3 2 6 3" xfId="943"/>
    <cellStyle name="Normal 5 3 2 7" xfId="1226"/>
    <cellStyle name="Normal 5 3 2 8" xfId="870"/>
    <cellStyle name="Normal 5 3 2 9" xfId="598"/>
    <cellStyle name="Normal 5 3 3" xfId="254"/>
    <cellStyle name="Normal 5 3 3 2" xfId="397"/>
    <cellStyle name="Normal 5 3 3 2 2" xfId="551"/>
    <cellStyle name="Normal 5 3 3 2 2 2" xfId="1470"/>
    <cellStyle name="Normal 5 3 3 2 2 3" xfId="1166"/>
    <cellStyle name="Normal 5 3 3 2 2 4" xfId="823"/>
    <cellStyle name="Normal 5 3 3 2 3" xfId="1016"/>
    <cellStyle name="Normal 5 3 3 2 4" xfId="1350"/>
    <cellStyle name="Normal 5 3 3 2 5" xfId="891"/>
    <cellStyle name="Normal 5 3 3 2 6" xfId="673"/>
    <cellStyle name="Normal 5 3 3 3" xfId="374"/>
    <cellStyle name="Normal 5 3 3 3 2" xfId="529"/>
    <cellStyle name="Normal 5 3 3 3 2 2" xfId="1448"/>
    <cellStyle name="Normal 5 3 3 3 2 3" xfId="1144"/>
    <cellStyle name="Normal 5 3 3 3 2 4" xfId="801"/>
    <cellStyle name="Normal 5 3 3 3 3" xfId="1328"/>
    <cellStyle name="Normal 5 3 3 3 4" xfId="994"/>
    <cellStyle name="Normal 5 3 3 3 5" xfId="651"/>
    <cellStyle name="Normal 5 3 3 4" xfId="464"/>
    <cellStyle name="Normal 5 3 3 4 2" xfId="1399"/>
    <cellStyle name="Normal 5 3 3 4 3" xfId="1079"/>
    <cellStyle name="Normal 5 3 3 4 4" xfId="736"/>
    <cellStyle name="Normal 5 3 3 5" xfId="290"/>
    <cellStyle name="Normal 5 3 3 5 2" xfId="1512"/>
    <cellStyle name="Normal 5 3 3 5 3" xfId="931"/>
    <cellStyle name="Normal 5 3 3 6" xfId="1260"/>
    <cellStyle name="Normal 5 3 3 7" xfId="858"/>
    <cellStyle name="Normal 5 3 3 8" xfId="586"/>
    <cellStyle name="Normal 5 3 4" xfId="387"/>
    <cellStyle name="Normal 5 3 4 2" xfId="541"/>
    <cellStyle name="Normal 5 3 4 2 2" xfId="1460"/>
    <cellStyle name="Normal 5 3 4 2 3" xfId="1156"/>
    <cellStyle name="Normal 5 3 4 2 4" xfId="813"/>
    <cellStyle name="Normal 5 3 4 3" xfId="1006"/>
    <cellStyle name="Normal 5 3 4 4" xfId="1340"/>
    <cellStyle name="Normal 5 3 4 5" xfId="881"/>
    <cellStyle name="Normal 5 3 4 6" xfId="663"/>
    <cellStyle name="Normal 5 3 5" xfId="317"/>
    <cellStyle name="Normal 5 3 5 2" xfId="490"/>
    <cellStyle name="Normal 5 3 5 2 2" xfId="1413"/>
    <cellStyle name="Normal 5 3 5 2 3" xfId="1105"/>
    <cellStyle name="Normal 5 3 5 2 4" xfId="762"/>
    <cellStyle name="Normal 5 3 5 3" xfId="1286"/>
    <cellStyle name="Normal 5 3 5 4" xfId="956"/>
    <cellStyle name="Normal 5 3 5 5" xfId="612"/>
    <cellStyle name="Normal 5 3 6" xfId="312"/>
    <cellStyle name="Normal 5 3 6 2" xfId="486"/>
    <cellStyle name="Normal 5 3 6 2 2" xfId="1409"/>
    <cellStyle name="Normal 5 3 6 2 3" xfId="1101"/>
    <cellStyle name="Normal 5 3 6 2 4" xfId="758"/>
    <cellStyle name="Normal 5 3 6 3" xfId="1282"/>
    <cellStyle name="Normal 5 3 6 4" xfId="953"/>
    <cellStyle name="Normal 5 3 6 5" xfId="608"/>
    <cellStyle name="Normal 5 3 7" xfId="453"/>
    <cellStyle name="Normal 5 3 7 2" xfId="1249"/>
    <cellStyle name="Normal 5 3 7 3" xfId="1068"/>
    <cellStyle name="Normal 5 3 7 4" xfId="725"/>
    <cellStyle name="Normal 5 3 8" xfId="419"/>
    <cellStyle name="Normal 5 3 8 2" xfId="1372"/>
    <cellStyle name="Normal 5 3 8 3" xfId="1038"/>
    <cellStyle name="Normal 5 3 8 4" xfId="695"/>
    <cellStyle name="Normal 5 3 9" xfId="279"/>
    <cellStyle name="Normal 5 3 9 2" xfId="1548"/>
    <cellStyle name="Normal 5 3 9 3" xfId="920"/>
    <cellStyle name="Normal 5 4" xfId="98"/>
    <cellStyle name="Normal 5 4 2" xfId="156"/>
    <cellStyle name="Normal 5 4 2 2" xfId="259"/>
    <cellStyle name="Normal 5 4 2 2 2" xfId="556"/>
    <cellStyle name="Normal 5 4 2 2 2 2" xfId="1475"/>
    <cellStyle name="Normal 5 4 2 2 2 3" xfId="1171"/>
    <cellStyle name="Normal 5 4 2 2 2 4" xfId="828"/>
    <cellStyle name="Normal 5 4 2 2 3" xfId="402"/>
    <cellStyle name="Normal 5 4 2 2 3 2" xfId="1355"/>
    <cellStyle name="Normal 5 4 2 2 4" xfId="1021"/>
    <cellStyle name="Normal 5 4 2 2 5" xfId="678"/>
    <cellStyle name="Normal 5 4 2 3" xfId="469"/>
    <cellStyle name="Normal 5 4 2 3 2" xfId="1401"/>
    <cellStyle name="Normal 5 4 2 3 3" xfId="1084"/>
    <cellStyle name="Normal 5 4 2 3 4" xfId="741"/>
    <cellStyle name="Normal 5 4 2 4" xfId="295"/>
    <cellStyle name="Normal 5 4 2 4 2" xfId="1560"/>
    <cellStyle name="Normal 5 4 2 4 3" xfId="936"/>
    <cellStyle name="Normal 5 4 2 5" xfId="1265"/>
    <cellStyle name="Normal 5 4 2 6" xfId="896"/>
    <cellStyle name="Normal 5 4 2 7" xfId="591"/>
    <cellStyle name="Normal 5 4 3" xfId="247"/>
    <cellStyle name="Normal 5 4 3 2" xfId="498"/>
    <cellStyle name="Normal 5 4 3 2 2" xfId="1420"/>
    <cellStyle name="Normal 5 4 3 2 3" xfId="1113"/>
    <cellStyle name="Normal 5 4 3 2 4" xfId="770"/>
    <cellStyle name="Normal 5 4 3 3" xfId="336"/>
    <cellStyle name="Normal 5 4 3 3 2" xfId="1296"/>
    <cellStyle name="Normal 5 4 3 4" xfId="963"/>
    <cellStyle name="Normal 5 4 3 5" xfId="620"/>
    <cellStyle name="Normal 5 4 4" xfId="446"/>
    <cellStyle name="Normal 5 4 4 2" xfId="1242"/>
    <cellStyle name="Normal 5 4 4 3" xfId="1061"/>
    <cellStyle name="Normal 5 4 4 4" xfId="718"/>
    <cellStyle name="Normal 5 4 5" xfId="424"/>
    <cellStyle name="Normal 5 4 5 2" xfId="1377"/>
    <cellStyle name="Normal 5 4 5 3" xfId="1043"/>
    <cellStyle name="Normal 5 4 5 4" xfId="700"/>
    <cellStyle name="Normal 5 4 6" xfId="272"/>
    <cellStyle name="Normal 5 4 6 2" xfId="1500"/>
    <cellStyle name="Normal 5 4 6 3" xfId="913"/>
    <cellStyle name="Normal 5 4 7" xfId="1219"/>
    <cellStyle name="Normal 5 4 8" xfId="863"/>
    <cellStyle name="Normal 5 4 9" xfId="568"/>
    <cellStyle name="Normal 5 5" xfId="283"/>
    <cellStyle name="Normal 5 5 2" xfId="390"/>
    <cellStyle name="Normal 5 5 2 2" xfId="544"/>
    <cellStyle name="Normal 5 5 2 2 2" xfId="1463"/>
    <cellStyle name="Normal 5 5 2 2 3" xfId="1159"/>
    <cellStyle name="Normal 5 5 2 2 4" xfId="816"/>
    <cellStyle name="Normal 5 5 2 3" xfId="1009"/>
    <cellStyle name="Normal 5 5 2 4" xfId="1343"/>
    <cellStyle name="Normal 5 5 2 5" xfId="884"/>
    <cellStyle name="Normal 5 5 2 6" xfId="666"/>
    <cellStyle name="Normal 5 5 3" xfId="361"/>
    <cellStyle name="Normal 5 5 3 2" xfId="518"/>
    <cellStyle name="Normal 5 5 3 2 2" xfId="1438"/>
    <cellStyle name="Normal 5 5 3 2 3" xfId="1133"/>
    <cellStyle name="Normal 5 5 3 2 4" xfId="790"/>
    <cellStyle name="Normal 5 5 3 3" xfId="1316"/>
    <cellStyle name="Normal 5 5 3 4" xfId="983"/>
    <cellStyle name="Normal 5 5 3 5" xfId="640"/>
    <cellStyle name="Normal 5 5 4" xfId="457"/>
    <cellStyle name="Normal 5 5 4 2" xfId="1253"/>
    <cellStyle name="Normal 5 5 4 3" xfId="1072"/>
    <cellStyle name="Normal 5 5 4 4" xfId="729"/>
    <cellStyle name="Normal 5 5 5" xfId="435"/>
    <cellStyle name="Normal 5 5 5 2" xfId="1388"/>
    <cellStyle name="Normal 5 5 5 3" xfId="1054"/>
    <cellStyle name="Normal 5 5 5 4" xfId="711"/>
    <cellStyle name="Normal 5 5 6" xfId="924"/>
    <cellStyle name="Normal 5 5 7" xfId="1230"/>
    <cellStyle name="Normal 5 5 8" xfId="851"/>
    <cellStyle name="Normal 5 5 9" xfId="579"/>
    <cellStyle name="Normal 5 6" xfId="380"/>
    <cellStyle name="Normal 5 6 2" xfId="534"/>
    <cellStyle name="Normal 5 6 2 2" xfId="1453"/>
    <cellStyle name="Normal 5 6 2 3" xfId="1149"/>
    <cellStyle name="Normal 5 6 2 4" xfId="806"/>
    <cellStyle name="Normal 5 6 3" xfId="999"/>
    <cellStyle name="Normal 5 6 4" xfId="1333"/>
    <cellStyle name="Normal 5 6 5" xfId="874"/>
    <cellStyle name="Normal 5 6 6" xfId="656"/>
    <cellStyle name="Normal 5 7" xfId="377"/>
    <cellStyle name="Normal 5 8" xfId="305"/>
    <cellStyle name="Normal 5 8 2" xfId="479"/>
    <cellStyle name="Normal 5 8 2 2" xfId="1402"/>
    <cellStyle name="Normal 5 8 2 3" xfId="1094"/>
    <cellStyle name="Normal 5 8 2 4" xfId="751"/>
    <cellStyle name="Normal 5 8 3" xfId="1275"/>
    <cellStyle name="Normal 5 8 4" xfId="946"/>
    <cellStyle name="Normal 5 8 5" xfId="601"/>
    <cellStyle name="Normal 5 9" xfId="442"/>
    <cellStyle name="Normal 6" xfId="30"/>
    <cellStyle name="Normal 6 10" xfId="414"/>
    <cellStyle name="Normal 6 10 2" xfId="1367"/>
    <cellStyle name="Normal 6 10 3" xfId="1033"/>
    <cellStyle name="Normal 6 10 4" xfId="690"/>
    <cellStyle name="Normal 6 11" xfId="274"/>
    <cellStyle name="Normal 6 11 2" xfId="1554"/>
    <cellStyle name="Normal 6 11 3" xfId="915"/>
    <cellStyle name="Normal 6 12" xfId="1186"/>
    <cellStyle name="Normal 6 13" xfId="843"/>
    <cellStyle name="Normal 6 14" xfId="570"/>
    <cellStyle name="Normal 6 2" xfId="93"/>
    <cellStyle name="Normal 6 2 2" xfId="144"/>
    <cellStyle name="Normal 6 2 3" xfId="244"/>
    <cellStyle name="Normal 6 2 3 2" xfId="1484"/>
    <cellStyle name="Normal 6 2 4" xfId="1561"/>
    <cellStyle name="Normal 6 3" xfId="103"/>
    <cellStyle name="Normal 6 3 2" xfId="249"/>
    <cellStyle name="Normal 6 3 2 2" xfId="553"/>
    <cellStyle name="Normal 6 3 2 2 2" xfId="1472"/>
    <cellStyle name="Normal 6 3 2 2 3" xfId="1168"/>
    <cellStyle name="Normal 6 3 2 2 4" xfId="825"/>
    <cellStyle name="Normal 6 3 2 3" xfId="399"/>
    <cellStyle name="Normal 6 3 2 3 2" xfId="1594"/>
    <cellStyle name="Normal 6 3 2 3 3" xfId="1018"/>
    <cellStyle name="Normal 6 3 2 4" xfId="1352"/>
    <cellStyle name="Normal 6 3 2 5" xfId="893"/>
    <cellStyle name="Normal 6 3 2 6" xfId="675"/>
    <cellStyle name="Normal 6 3 3" xfId="315"/>
    <cellStyle name="Normal 6 3 3 2" xfId="489"/>
    <cellStyle name="Normal 6 3 3 2 2" xfId="1412"/>
    <cellStyle name="Normal 6 3 3 2 3" xfId="1104"/>
    <cellStyle name="Normal 6 3 3 2 4" xfId="761"/>
    <cellStyle name="Normal 6 3 3 3" xfId="1285"/>
    <cellStyle name="Normal 6 3 3 4" xfId="955"/>
    <cellStyle name="Normal 6 3 3 5" xfId="611"/>
    <cellStyle name="Normal 6 3 4" xfId="466"/>
    <cellStyle name="Normal 6 3 4 2" xfId="1262"/>
    <cellStyle name="Normal 6 3 4 3" xfId="1081"/>
    <cellStyle name="Normal 6 3 4 4" xfId="738"/>
    <cellStyle name="Normal 6 3 5" xfId="421"/>
    <cellStyle name="Normal 6 3 5 2" xfId="1374"/>
    <cellStyle name="Normal 6 3 5 3" xfId="1040"/>
    <cellStyle name="Normal 6 3 5 4" xfId="697"/>
    <cellStyle name="Normal 6 3 6" xfId="292"/>
    <cellStyle name="Normal 6 3 6 2" xfId="1556"/>
    <cellStyle name="Normal 6 3 6 3" xfId="933"/>
    <cellStyle name="Normal 6 3 7" xfId="1215"/>
    <cellStyle name="Normal 6 3 8" xfId="860"/>
    <cellStyle name="Normal 6 3 9" xfId="588"/>
    <cellStyle name="Normal 6 4" xfId="159"/>
    <cellStyle name="Normal 6 4 2" xfId="261"/>
    <cellStyle name="Normal 6 4 2 2" xfId="558"/>
    <cellStyle name="Normal 6 4 2 2 2" xfId="1477"/>
    <cellStyle name="Normal 6 4 2 2 3" xfId="1173"/>
    <cellStyle name="Normal 6 4 2 2 4" xfId="830"/>
    <cellStyle name="Normal 6 4 2 3" xfId="404"/>
    <cellStyle name="Normal 6 4 2 3 2" xfId="1597"/>
    <cellStyle name="Normal 6 4 2 3 3" xfId="1023"/>
    <cellStyle name="Normal 6 4 2 4" xfId="1357"/>
    <cellStyle name="Normal 6 4 2 5" xfId="898"/>
    <cellStyle name="Normal 6 4 2 6" xfId="680"/>
    <cellStyle name="Normal 6 4 3" xfId="352"/>
    <cellStyle name="Normal 6 4 3 2" xfId="509"/>
    <cellStyle name="Normal 6 4 3 2 2" xfId="1431"/>
    <cellStyle name="Normal 6 4 3 2 3" xfId="1124"/>
    <cellStyle name="Normal 6 4 3 2 4" xfId="781"/>
    <cellStyle name="Normal 6 4 3 3" xfId="1307"/>
    <cellStyle name="Normal 6 4 3 4" xfId="974"/>
    <cellStyle name="Normal 6 4 3 5" xfId="631"/>
    <cellStyle name="Normal 6 4 4" xfId="471"/>
    <cellStyle name="Normal 6 4 4 2" xfId="1267"/>
    <cellStyle name="Normal 6 4 4 3" xfId="1086"/>
    <cellStyle name="Normal 6 4 4 4" xfId="743"/>
    <cellStyle name="Normal 6 4 5" xfId="426"/>
    <cellStyle name="Normal 6 4 5 2" xfId="1379"/>
    <cellStyle name="Normal 6 4 5 3" xfId="1045"/>
    <cellStyle name="Normal 6 4 5 4" xfId="702"/>
    <cellStyle name="Normal 6 4 6" xfId="297"/>
    <cellStyle name="Normal 6 4 6 2" xfId="1519"/>
    <cellStyle name="Normal 6 4 6 3" xfId="938"/>
    <cellStyle name="Normal 6 4 7" xfId="1221"/>
    <cellStyle name="Normal 6 4 8" xfId="865"/>
    <cellStyle name="Normal 6 4 9" xfId="593"/>
    <cellStyle name="Normal 6 5" xfId="181"/>
    <cellStyle name="Normal 6 5 2" xfId="392"/>
    <cellStyle name="Normal 6 5 2 2" xfId="546"/>
    <cellStyle name="Normal 6 5 2 2 2" xfId="1465"/>
    <cellStyle name="Normal 6 5 2 2 3" xfId="1161"/>
    <cellStyle name="Normal 6 5 2 2 4" xfId="818"/>
    <cellStyle name="Normal 6 5 2 3" xfId="1011"/>
    <cellStyle name="Normal 6 5 2 4" xfId="1345"/>
    <cellStyle name="Normal 6 5 2 5" xfId="886"/>
    <cellStyle name="Normal 6 5 2 6" xfId="668"/>
    <cellStyle name="Normal 6 5 3" xfId="369"/>
    <cellStyle name="Normal 6 5 3 2" xfId="524"/>
    <cellStyle name="Normal 6 5 3 2 2" xfId="1443"/>
    <cellStyle name="Normal 6 5 3 2 3" xfId="1139"/>
    <cellStyle name="Normal 6 5 3 2 4" xfId="796"/>
    <cellStyle name="Normal 6 5 3 3" xfId="1323"/>
    <cellStyle name="Normal 6 5 3 4" xfId="989"/>
    <cellStyle name="Normal 6 5 3 5" xfId="646"/>
    <cellStyle name="Normal 6 5 4" xfId="459"/>
    <cellStyle name="Normal 6 5 4 2" xfId="1395"/>
    <cellStyle name="Normal 6 5 4 3" xfId="1074"/>
    <cellStyle name="Normal 6 5 4 4" xfId="731"/>
    <cellStyle name="Normal 6 5 5" xfId="285"/>
    <cellStyle name="Normal 6 5 5 2" xfId="1192"/>
    <cellStyle name="Normal 6 5 5 3" xfId="926"/>
    <cellStyle name="Normal 6 5 6" xfId="1255"/>
    <cellStyle name="Normal 6 5 7" xfId="853"/>
    <cellStyle name="Normal 6 5 8" xfId="581"/>
    <cellStyle name="Normal 6 6" xfId="382"/>
    <cellStyle name="Normal 6 6 2" xfId="536"/>
    <cellStyle name="Normal 6 6 2 2" xfId="1455"/>
    <cellStyle name="Normal 6 6 2 3" xfId="1151"/>
    <cellStyle name="Normal 6 6 2 4" xfId="808"/>
    <cellStyle name="Normal 6 6 3" xfId="1001"/>
    <cellStyle name="Normal 6 6 4" xfId="1335"/>
    <cellStyle name="Normal 6 6 5" xfId="876"/>
    <cellStyle name="Normal 6 6 6" xfId="658"/>
    <cellStyle name="Normal 6 7" xfId="343"/>
    <cellStyle name="Normal 6 7 2" xfId="504"/>
    <cellStyle name="Normal 6 7 2 2" xfId="1426"/>
    <cellStyle name="Normal 6 7 2 3" xfId="1119"/>
    <cellStyle name="Normal 6 7 2 4" xfId="776"/>
    <cellStyle name="Normal 6 7 3" xfId="1302"/>
    <cellStyle name="Normal 6 7 4" xfId="969"/>
    <cellStyle name="Normal 6 7 5" xfId="626"/>
    <cellStyle name="Normal 6 8" xfId="307"/>
    <cellStyle name="Normal 6 8 2" xfId="481"/>
    <cellStyle name="Normal 6 8 2 2" xfId="1404"/>
    <cellStyle name="Normal 6 8 2 3" xfId="1096"/>
    <cellStyle name="Normal 6 8 2 4" xfId="753"/>
    <cellStyle name="Normal 6 8 3" xfId="1277"/>
    <cellStyle name="Normal 6 8 4" xfId="948"/>
    <cellStyle name="Normal 6 8 5" xfId="603"/>
    <cellStyle name="Normal 6 9" xfId="448"/>
    <cellStyle name="Normal 6 9 2" xfId="1244"/>
    <cellStyle name="Normal 6 9 3" xfId="1063"/>
    <cellStyle name="Normal 6 9 4" xfId="720"/>
    <cellStyle name="Normal 7" xfId="29"/>
    <cellStyle name="Normal 7 10" xfId="1205"/>
    <cellStyle name="Normal 7 11" xfId="845"/>
    <cellStyle name="Normal 7 12" xfId="572"/>
    <cellStyle name="Normal 7 2" xfId="94"/>
    <cellStyle name="Normal 7 2 2" xfId="245"/>
    <cellStyle name="Normal 7 2 2 2" xfId="560"/>
    <cellStyle name="Normal 7 2 2 2 2" xfId="1479"/>
    <cellStyle name="Normal 7 2 2 2 3" xfId="1175"/>
    <cellStyle name="Normal 7 2 2 2 4" xfId="832"/>
    <cellStyle name="Normal 7 2 2 3" xfId="406"/>
    <cellStyle name="Normal 7 2 2 3 2" xfId="1599"/>
    <cellStyle name="Normal 7 2 2 3 3" xfId="1025"/>
    <cellStyle name="Normal 7 2 2 4" xfId="1359"/>
    <cellStyle name="Normal 7 2 2 5" xfId="900"/>
    <cellStyle name="Normal 7 2 2 6" xfId="682"/>
    <cellStyle name="Normal 7 2 3" xfId="354"/>
    <cellStyle name="Normal 7 2 3 2" xfId="511"/>
    <cellStyle name="Normal 7 2 3 2 2" xfId="1433"/>
    <cellStyle name="Normal 7 2 3 2 3" xfId="1126"/>
    <cellStyle name="Normal 7 2 3 2 4" xfId="783"/>
    <cellStyle name="Normal 7 2 3 3" xfId="1309"/>
    <cellStyle name="Normal 7 2 3 4" xfId="976"/>
    <cellStyle name="Normal 7 2 3 5" xfId="633"/>
    <cellStyle name="Normal 7 2 4" xfId="473"/>
    <cellStyle name="Normal 7 2 4 2" xfId="1269"/>
    <cellStyle name="Normal 7 2 4 3" xfId="1088"/>
    <cellStyle name="Normal 7 2 4 4" xfId="745"/>
    <cellStyle name="Normal 7 2 5" xfId="428"/>
    <cellStyle name="Normal 7 2 5 2" xfId="1381"/>
    <cellStyle name="Normal 7 2 5 3" xfId="1047"/>
    <cellStyle name="Normal 7 2 5 4" xfId="704"/>
    <cellStyle name="Normal 7 2 6" xfId="299"/>
    <cellStyle name="Normal 7 2 6 2" xfId="1515"/>
    <cellStyle name="Normal 7 2 6 3" xfId="940"/>
    <cellStyle name="Normal 7 2 7" xfId="1223"/>
    <cellStyle name="Normal 7 2 8" xfId="867"/>
    <cellStyle name="Normal 7 2 9" xfId="595"/>
    <cellStyle name="Normal 7 3" xfId="141"/>
    <cellStyle name="Normal 7 3 2" xfId="251"/>
    <cellStyle name="Normal 7 3 2 2" xfId="548"/>
    <cellStyle name="Normal 7 3 2 2 2" xfId="1467"/>
    <cellStyle name="Normal 7 3 2 2 3" xfId="1163"/>
    <cellStyle name="Normal 7 3 2 2 4" xfId="820"/>
    <cellStyle name="Normal 7 3 2 3" xfId="394"/>
    <cellStyle name="Normal 7 3 2 3 2" xfId="1590"/>
    <cellStyle name="Normal 7 3 2 3 3" xfId="1013"/>
    <cellStyle name="Normal 7 3 2 4" xfId="1347"/>
    <cellStyle name="Normal 7 3 2 5" xfId="888"/>
    <cellStyle name="Normal 7 3 2 6" xfId="670"/>
    <cellStyle name="Normal 7 3 3" xfId="371"/>
    <cellStyle name="Normal 7 3 3 2" xfId="526"/>
    <cellStyle name="Normal 7 3 3 2 2" xfId="1445"/>
    <cellStyle name="Normal 7 3 3 2 3" xfId="1141"/>
    <cellStyle name="Normal 7 3 3 2 4" xfId="798"/>
    <cellStyle name="Normal 7 3 3 3" xfId="1325"/>
    <cellStyle name="Normal 7 3 3 4" xfId="991"/>
    <cellStyle name="Normal 7 3 3 5" xfId="648"/>
    <cellStyle name="Normal 7 3 4" xfId="461"/>
    <cellStyle name="Normal 7 3 4 2" xfId="1396"/>
    <cellStyle name="Normal 7 3 4 3" xfId="1076"/>
    <cellStyle name="Normal 7 3 4 4" xfId="733"/>
    <cellStyle name="Normal 7 3 5" xfId="287"/>
    <cellStyle name="Normal 7 3 5 2" xfId="1200"/>
    <cellStyle name="Normal 7 3 5 3" xfId="928"/>
    <cellStyle name="Normal 7 3 6" xfId="1257"/>
    <cellStyle name="Normal 7 3 7" xfId="855"/>
    <cellStyle name="Normal 7 3 8" xfId="583"/>
    <cellStyle name="Normal 7 4" xfId="161"/>
    <cellStyle name="Normal 7 4 2" xfId="263"/>
    <cellStyle name="Normal 7 4 2 2" xfId="538"/>
    <cellStyle name="Normal 7 4 2 2 2" xfId="1457"/>
    <cellStyle name="Normal 7 4 2 3" xfId="1153"/>
    <cellStyle name="Normal 7 4 2 4" xfId="810"/>
    <cellStyle name="Normal 7 4 3" xfId="384"/>
    <cellStyle name="Normal 7 4 3 2" xfId="1585"/>
    <cellStyle name="Normal 7 4 3 3" xfId="1003"/>
    <cellStyle name="Normal 7 4 4" xfId="1337"/>
    <cellStyle name="Normal 7 4 5" xfId="878"/>
    <cellStyle name="Normal 7 4 6" xfId="660"/>
    <cellStyle name="Normal 7 5" xfId="180"/>
    <cellStyle name="Normal 7 5 2" xfId="502"/>
    <cellStyle name="Normal 7 5 2 2" xfId="1424"/>
    <cellStyle name="Normal 7 5 2 3" xfId="1117"/>
    <cellStyle name="Normal 7 5 2 4" xfId="774"/>
    <cellStyle name="Normal 7 5 3" xfId="341"/>
    <cellStyle name="Normal 7 5 3 2" xfId="1300"/>
    <cellStyle name="Normal 7 5 4" xfId="967"/>
    <cellStyle name="Normal 7 5 5" xfId="624"/>
    <cellStyle name="Normal 7 6" xfId="309"/>
    <cellStyle name="Normal 7 6 2" xfId="483"/>
    <cellStyle name="Normal 7 6 2 2" xfId="1406"/>
    <cellStyle name="Normal 7 6 2 3" xfId="1098"/>
    <cellStyle name="Normal 7 6 2 4" xfId="755"/>
    <cellStyle name="Normal 7 6 3" xfId="1279"/>
    <cellStyle name="Normal 7 6 4" xfId="950"/>
    <cellStyle name="Normal 7 6 5" xfId="605"/>
    <cellStyle name="Normal 7 7" xfId="450"/>
    <cellStyle name="Normal 7 7 2" xfId="1246"/>
    <cellStyle name="Normal 7 7 3" xfId="1065"/>
    <cellStyle name="Normal 7 7 4" xfId="722"/>
    <cellStyle name="Normal 7 8" xfId="416"/>
    <cellStyle name="Normal 7 8 2" xfId="1369"/>
    <cellStyle name="Normal 7 8 3" xfId="1035"/>
    <cellStyle name="Normal 7 8 4" xfId="692"/>
    <cellStyle name="Normal 7 9" xfId="276"/>
    <cellStyle name="Normal 7 9 2" xfId="1208"/>
    <cellStyle name="Normal 7 9 3" xfId="917"/>
    <cellStyle name="Normal 8" xfId="97"/>
    <cellStyle name="Normal 8 2" xfId="347"/>
    <cellStyle name="Normal 8 3" xfId="314"/>
    <cellStyle name="Normal 8 3 2" xfId="488"/>
    <cellStyle name="Normal 8 3 2 2" xfId="838"/>
    <cellStyle name="Normal 8 3 2 2 2" xfId="1411"/>
    <cellStyle name="Normal 8 3 2 3" xfId="1103"/>
    <cellStyle name="Normal 8 3 2 4" xfId="760"/>
    <cellStyle name="Normal 8 3 3" xfId="1284"/>
    <cellStyle name="Normal 8 3 4" xfId="907"/>
    <cellStyle name="Normal 8 3 5" xfId="610"/>
    <cellStyle name="Normal 9" xfId="167"/>
    <cellStyle name="Note 2" xfId="148"/>
    <cellStyle name="Note 3" xfId="337"/>
    <cellStyle name="Note 3 2" xfId="499"/>
    <cellStyle name="Note 3 2 2" xfId="1421"/>
    <cellStyle name="Note 3 2 3" xfId="1114"/>
    <cellStyle name="Note 3 2 4" xfId="771"/>
    <cellStyle name="Note 3 3" xfId="1297"/>
    <cellStyle name="Note 3 4" xfId="964"/>
    <cellStyle name="Note 3 5" xfId="621"/>
    <cellStyle name="Note 4" xfId="338"/>
    <cellStyle name="Output 2" xfId="113"/>
    <cellStyle name="Percent 2" xfId="360"/>
    <cellStyle name="Percent 2 2" xfId="517"/>
    <cellStyle name="Percent 2 2 2" xfId="1315"/>
    <cellStyle name="Percent 2 2 3" xfId="1132"/>
    <cellStyle name="Percent 2 2 4" xfId="789"/>
    <cellStyle name="Percent 2 3" xfId="434"/>
    <cellStyle name="Percent 2 3 2" xfId="1387"/>
    <cellStyle name="Percent 2 3 3" xfId="1053"/>
    <cellStyle name="Percent 2 3 4" xfId="710"/>
    <cellStyle name="Percent 2 4" xfId="1229"/>
    <cellStyle name="Percent 2 5" xfId="982"/>
    <cellStyle name="Percent 2 6" xfId="639"/>
    <cellStyle name="Title" xfId="95" builtinId="15" customBuiltin="1"/>
    <cellStyle name="Total 2" xfId="119"/>
    <cellStyle name="Warning Text 2" xfId="117"/>
  </cellStyles>
  <dxfs count="0"/>
  <tableStyles count="0" defaultTableStyle="TableStyleMedium2" defaultPivotStyle="PivotStyleLight16"/>
  <colors>
    <mruColors>
      <color rgb="FFFF74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BX68"/>
  <sheetViews>
    <sheetView view="pageBreakPreview" zoomScale="60" zoomScaleNormal="40" workbookViewId="0">
      <selection activeCell="AH30" sqref="AH30"/>
    </sheetView>
  </sheetViews>
  <sheetFormatPr defaultRowHeight="15" x14ac:dyDescent="0.25"/>
  <cols>
    <col min="1" max="1" width="28.5703125" style="1" customWidth="1"/>
    <col min="2" max="2" width="15.28515625" style="1" customWidth="1"/>
    <col min="3" max="3" width="30.42578125" style="14" customWidth="1"/>
    <col min="4" max="8" width="9.140625" style="1"/>
    <col min="9" max="9" width="10" style="1" customWidth="1"/>
    <col min="10" max="25" width="9.140625" style="1"/>
    <col min="26" max="27" width="10.7109375" style="1" customWidth="1"/>
    <col min="28" max="28" width="30.7109375" style="65" customWidth="1"/>
    <col min="29" max="29" width="9.140625" style="65"/>
    <col min="30" max="16384" width="9.140625" style="1"/>
  </cols>
  <sheetData>
    <row r="1" spans="1:29" ht="15.75" customHeight="1" thickBot="1" x14ac:dyDescent="0.3">
      <c r="A1" s="302" t="s">
        <v>308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4"/>
    </row>
    <row r="2" spans="1:29" ht="15" customHeight="1" thickBot="1" x14ac:dyDescent="0.3">
      <c r="A2" s="305" t="s">
        <v>59</v>
      </c>
      <c r="B2" s="305" t="s">
        <v>60</v>
      </c>
      <c r="C2" s="94"/>
      <c r="D2" s="310"/>
      <c r="E2" s="310"/>
      <c r="F2" s="310"/>
      <c r="G2" s="310"/>
      <c r="H2" s="310"/>
      <c r="I2" s="310"/>
      <c r="J2" s="310"/>
      <c r="K2" s="310"/>
      <c r="L2" s="311" t="s">
        <v>39</v>
      </c>
      <c r="M2" s="312"/>
      <c r="N2" s="312"/>
      <c r="O2" s="312"/>
      <c r="P2" s="312"/>
      <c r="Q2" s="312"/>
      <c r="R2" s="312"/>
      <c r="S2" s="312"/>
      <c r="T2" s="310"/>
      <c r="U2" s="310"/>
      <c r="V2" s="310"/>
      <c r="W2" s="310"/>
      <c r="X2" s="310"/>
      <c r="Y2" s="310"/>
      <c r="Z2" s="310"/>
      <c r="AA2" s="310"/>
      <c r="AB2" s="2"/>
    </row>
    <row r="3" spans="1:29" ht="15" customHeight="1" thickBot="1" x14ac:dyDescent="0.3">
      <c r="A3" s="306"/>
      <c r="B3" s="306"/>
      <c r="C3" s="89" t="s">
        <v>256</v>
      </c>
      <c r="D3" s="313" t="s">
        <v>277</v>
      </c>
      <c r="E3" s="314"/>
      <c r="F3" s="308" t="s">
        <v>278</v>
      </c>
      <c r="G3" s="308"/>
      <c r="H3" s="308" t="s">
        <v>279</v>
      </c>
      <c r="I3" s="308"/>
      <c r="J3" s="308" t="s">
        <v>280</v>
      </c>
      <c r="K3" s="309"/>
      <c r="L3" s="308" t="s">
        <v>281</v>
      </c>
      <c r="M3" s="309"/>
      <c r="N3" s="308" t="s">
        <v>282</v>
      </c>
      <c r="O3" s="309"/>
      <c r="P3" s="308" t="s">
        <v>283</v>
      </c>
      <c r="Q3" s="309"/>
      <c r="R3" s="308" t="s">
        <v>284</v>
      </c>
      <c r="S3" s="309"/>
      <c r="T3" s="308" t="s">
        <v>285</v>
      </c>
      <c r="U3" s="309"/>
      <c r="V3" s="308" t="s">
        <v>286</v>
      </c>
      <c r="W3" s="309"/>
      <c r="X3" s="308" t="s">
        <v>287</v>
      </c>
      <c r="Y3" s="309"/>
      <c r="Z3" s="308" t="s">
        <v>288</v>
      </c>
      <c r="AA3" s="309"/>
      <c r="AB3" s="2"/>
    </row>
    <row r="4" spans="1:29" ht="15.75" thickBot="1" x14ac:dyDescent="0.3">
      <c r="A4" s="307"/>
      <c r="B4" s="307"/>
      <c r="C4" s="79"/>
      <c r="D4" s="113" t="s">
        <v>35</v>
      </c>
      <c r="E4" s="113" t="s">
        <v>36</v>
      </c>
      <c r="F4" s="113" t="s">
        <v>35</v>
      </c>
      <c r="G4" s="113" t="s">
        <v>36</v>
      </c>
      <c r="H4" s="113" t="s">
        <v>35</v>
      </c>
      <c r="I4" s="113" t="s">
        <v>36</v>
      </c>
      <c r="J4" s="113" t="s">
        <v>35</v>
      </c>
      <c r="K4" s="113" t="s">
        <v>36</v>
      </c>
      <c r="L4" s="113" t="s">
        <v>35</v>
      </c>
      <c r="M4" s="113" t="s">
        <v>36</v>
      </c>
      <c r="N4" s="113" t="s">
        <v>35</v>
      </c>
      <c r="O4" s="113" t="s">
        <v>36</v>
      </c>
      <c r="P4" s="113" t="s">
        <v>35</v>
      </c>
      <c r="Q4" s="113" t="s">
        <v>36</v>
      </c>
      <c r="R4" s="113" t="s">
        <v>35</v>
      </c>
      <c r="S4" s="113" t="s">
        <v>36</v>
      </c>
      <c r="T4" s="113" t="s">
        <v>35</v>
      </c>
      <c r="U4" s="113" t="s">
        <v>36</v>
      </c>
      <c r="V4" s="113" t="s">
        <v>35</v>
      </c>
      <c r="W4" s="113" t="s">
        <v>36</v>
      </c>
      <c r="X4" s="113" t="s">
        <v>35</v>
      </c>
      <c r="Y4" s="113" t="s">
        <v>36</v>
      </c>
      <c r="Z4" s="113" t="s">
        <v>35</v>
      </c>
      <c r="AA4" s="113" t="s">
        <v>36</v>
      </c>
      <c r="AB4" s="2"/>
    </row>
    <row r="5" spans="1:29" s="52" customFormat="1" ht="15.75" thickBot="1" x14ac:dyDescent="0.3">
      <c r="A5" s="77" t="s">
        <v>72</v>
      </c>
      <c r="B5" s="71">
        <v>110</v>
      </c>
      <c r="C5" s="71" t="str">
        <f>CONCATENATE(A5," ", B5,"kV")</f>
        <v>Aghyoule 110kV</v>
      </c>
      <c r="D5" s="147">
        <v>0.98499999999999999</v>
      </c>
      <c r="E5" s="147">
        <v>0.97799999999999998</v>
      </c>
      <c r="F5" s="147">
        <v>0.98899999999999999</v>
      </c>
      <c r="G5" s="147">
        <v>0.98</v>
      </c>
      <c r="H5" s="147">
        <v>0.98599999999999999</v>
      </c>
      <c r="I5" s="147">
        <v>0.97899999999999998</v>
      </c>
      <c r="J5" s="147">
        <v>0.99</v>
      </c>
      <c r="K5" s="147">
        <v>0.98299999999999998</v>
      </c>
      <c r="L5" s="147">
        <v>0.99</v>
      </c>
      <c r="M5" s="147">
        <v>0.98399999999999999</v>
      </c>
      <c r="N5" s="147">
        <v>0.98699999999999999</v>
      </c>
      <c r="O5" s="147">
        <v>0.98099999999999998</v>
      </c>
      <c r="P5" s="147">
        <v>0.98499999999999999</v>
      </c>
      <c r="Q5" s="147">
        <v>0.98199999999999998</v>
      </c>
      <c r="R5" s="147">
        <v>0.98</v>
      </c>
      <c r="S5" s="147">
        <v>0.97599999999999998</v>
      </c>
      <c r="T5" s="147">
        <v>0.97699999999999998</v>
      </c>
      <c r="U5" s="147">
        <v>0.97299999999999998</v>
      </c>
      <c r="V5" s="147">
        <v>0.97899999999999998</v>
      </c>
      <c r="W5" s="147">
        <v>0.97299999999999998</v>
      </c>
      <c r="X5" s="147">
        <v>0.97899999999999998</v>
      </c>
      <c r="Y5" s="147">
        <v>0.97499999999999998</v>
      </c>
      <c r="Z5" s="147">
        <v>0.98099999999999998</v>
      </c>
      <c r="AA5" s="167">
        <v>0.97699999999999998</v>
      </c>
      <c r="AB5" s="123"/>
      <c r="AC5" s="54"/>
    </row>
    <row r="6" spans="1:29" s="52" customFormat="1" ht="15.75" thickBot="1" x14ac:dyDescent="0.3">
      <c r="A6" s="76" t="s">
        <v>0</v>
      </c>
      <c r="B6" s="101">
        <v>110</v>
      </c>
      <c r="C6" s="101" t="str">
        <f t="shared" ref="C6:C64" si="0">CONCATENATE(A6," ", B6,"kV")</f>
        <v>Antrim 110kV</v>
      </c>
      <c r="D6" s="147">
        <v>1</v>
      </c>
      <c r="E6" s="147">
        <v>0.998</v>
      </c>
      <c r="F6" s="147">
        <v>1.002</v>
      </c>
      <c r="G6" s="147">
        <v>1</v>
      </c>
      <c r="H6" s="147">
        <v>0.999</v>
      </c>
      <c r="I6" s="147">
        <v>0.998</v>
      </c>
      <c r="J6" s="147">
        <v>1.002</v>
      </c>
      <c r="K6" s="147">
        <v>1.0029999999999999</v>
      </c>
      <c r="L6" s="147">
        <v>1.0029999999999999</v>
      </c>
      <c r="M6" s="147">
        <v>1.0029999999999999</v>
      </c>
      <c r="N6" s="147">
        <v>1.0009999999999999</v>
      </c>
      <c r="O6" s="147">
        <v>1.0009999999999999</v>
      </c>
      <c r="P6" s="147">
        <v>1</v>
      </c>
      <c r="Q6" s="147">
        <v>1.0029999999999999</v>
      </c>
      <c r="R6" s="147">
        <v>0.996</v>
      </c>
      <c r="S6" s="147">
        <v>0.998</v>
      </c>
      <c r="T6" s="147">
        <v>0.99199999999999999</v>
      </c>
      <c r="U6" s="147">
        <v>0.99299999999999999</v>
      </c>
      <c r="V6" s="147">
        <v>0.99399999999999999</v>
      </c>
      <c r="W6" s="147">
        <v>0.995</v>
      </c>
      <c r="X6" s="147">
        <v>0.99399999999999999</v>
      </c>
      <c r="Y6" s="147">
        <v>0.997</v>
      </c>
      <c r="Z6" s="147">
        <v>0.996</v>
      </c>
      <c r="AA6" s="167">
        <v>0.998</v>
      </c>
      <c r="AB6" s="123"/>
      <c r="AC6" s="54"/>
    </row>
    <row r="7" spans="1:29" s="52" customFormat="1" ht="15.75" thickBot="1" x14ac:dyDescent="0.3">
      <c r="A7" s="76" t="s">
        <v>1</v>
      </c>
      <c r="B7" s="101">
        <v>110</v>
      </c>
      <c r="C7" s="101" t="str">
        <f t="shared" si="0"/>
        <v>Ballylumford 110kV</v>
      </c>
      <c r="D7" s="147">
        <v>0.996</v>
      </c>
      <c r="E7" s="147">
        <v>0.995</v>
      </c>
      <c r="F7" s="147">
        <v>0.998</v>
      </c>
      <c r="G7" s="147">
        <v>0.997</v>
      </c>
      <c r="H7" s="147">
        <v>0.996</v>
      </c>
      <c r="I7" s="147">
        <v>0.996</v>
      </c>
      <c r="J7" s="147">
        <v>0.998</v>
      </c>
      <c r="K7" s="147">
        <v>1</v>
      </c>
      <c r="L7" s="147">
        <v>0.999</v>
      </c>
      <c r="M7" s="147">
        <v>1.0009999999999999</v>
      </c>
      <c r="N7" s="147">
        <v>0.999</v>
      </c>
      <c r="O7" s="147">
        <v>1.0009999999999999</v>
      </c>
      <c r="P7" s="147">
        <v>0.996</v>
      </c>
      <c r="Q7" s="147">
        <v>1</v>
      </c>
      <c r="R7" s="147">
        <v>0.99099999999999999</v>
      </c>
      <c r="S7" s="147">
        <v>0.99399999999999999</v>
      </c>
      <c r="T7" s="147">
        <v>0.98799999999999999</v>
      </c>
      <c r="U7" s="147">
        <v>0.99</v>
      </c>
      <c r="V7" s="147">
        <v>0.99</v>
      </c>
      <c r="W7" s="147">
        <v>0.99099999999999999</v>
      </c>
      <c r="X7" s="147">
        <v>0.98899999999999999</v>
      </c>
      <c r="Y7" s="147">
        <v>0.99199999999999999</v>
      </c>
      <c r="Z7" s="147">
        <v>0.99</v>
      </c>
      <c r="AA7" s="167">
        <v>0.99299999999999999</v>
      </c>
      <c r="AB7" s="123"/>
      <c r="AC7" s="54"/>
    </row>
    <row r="8" spans="1:29" s="52" customFormat="1" ht="15.75" thickBot="1" x14ac:dyDescent="0.3">
      <c r="A8" s="76" t="s">
        <v>1</v>
      </c>
      <c r="B8" s="101">
        <v>275</v>
      </c>
      <c r="C8" s="101" t="str">
        <f t="shared" si="0"/>
        <v>Ballylumford 275kV</v>
      </c>
      <c r="D8" s="147">
        <v>0.999</v>
      </c>
      <c r="E8" s="147">
        <v>0.998</v>
      </c>
      <c r="F8" s="147">
        <v>1.0009999999999999</v>
      </c>
      <c r="G8" s="147">
        <v>1</v>
      </c>
      <c r="H8" s="147">
        <v>0.999</v>
      </c>
      <c r="I8" s="147">
        <v>0.999</v>
      </c>
      <c r="J8" s="147">
        <v>1.0009999999999999</v>
      </c>
      <c r="K8" s="147">
        <v>1.0029999999999999</v>
      </c>
      <c r="L8" s="147">
        <v>1.002</v>
      </c>
      <c r="M8" s="147">
        <v>1.004</v>
      </c>
      <c r="N8" s="147">
        <v>1.0009999999999999</v>
      </c>
      <c r="O8" s="147">
        <v>1.002</v>
      </c>
      <c r="P8" s="147">
        <v>0.999</v>
      </c>
      <c r="Q8" s="147">
        <v>1.0029999999999999</v>
      </c>
      <c r="R8" s="147">
        <v>0.995</v>
      </c>
      <c r="S8" s="147">
        <v>0.998</v>
      </c>
      <c r="T8" s="147">
        <v>0.99099999999999999</v>
      </c>
      <c r="U8" s="147">
        <v>0.99299999999999999</v>
      </c>
      <c r="V8" s="147">
        <v>0.99399999999999999</v>
      </c>
      <c r="W8" s="147">
        <v>0.995</v>
      </c>
      <c r="X8" s="147">
        <v>0.99299999999999999</v>
      </c>
      <c r="Y8" s="147">
        <v>0.996</v>
      </c>
      <c r="Z8" s="147">
        <v>0.99399999999999999</v>
      </c>
      <c r="AA8" s="167">
        <v>0.997</v>
      </c>
      <c r="AB8" s="123"/>
      <c r="AC8" s="54"/>
    </row>
    <row r="9" spans="1:29" s="52" customFormat="1" ht="15.75" thickBot="1" x14ac:dyDescent="0.3">
      <c r="A9" s="130" t="s">
        <v>2</v>
      </c>
      <c r="B9" s="101">
        <v>110</v>
      </c>
      <c r="C9" s="101" t="str">
        <f t="shared" si="0"/>
        <v>Ballymena 110kV</v>
      </c>
      <c r="D9" s="147">
        <v>1</v>
      </c>
      <c r="E9" s="147">
        <v>0.998</v>
      </c>
      <c r="F9" s="147">
        <v>1.0029999999999999</v>
      </c>
      <c r="G9" s="147">
        <v>1</v>
      </c>
      <c r="H9" s="147">
        <v>1</v>
      </c>
      <c r="I9" s="147">
        <v>0.999</v>
      </c>
      <c r="J9" s="147">
        <v>1.0029999999999999</v>
      </c>
      <c r="K9" s="147">
        <v>1.0029999999999999</v>
      </c>
      <c r="L9" s="147">
        <v>1.004</v>
      </c>
      <c r="M9" s="147">
        <v>1.004</v>
      </c>
      <c r="N9" s="147">
        <v>1.002</v>
      </c>
      <c r="O9" s="147">
        <v>1.002</v>
      </c>
      <c r="P9" s="147">
        <v>1.0009999999999999</v>
      </c>
      <c r="Q9" s="147">
        <v>1.004</v>
      </c>
      <c r="R9" s="147">
        <v>0.997</v>
      </c>
      <c r="S9" s="147">
        <v>0.998</v>
      </c>
      <c r="T9" s="147">
        <v>0.99299999999999999</v>
      </c>
      <c r="U9" s="147">
        <v>0.99399999999999999</v>
      </c>
      <c r="V9" s="147">
        <v>0.995</v>
      </c>
      <c r="W9" s="147">
        <v>0.995</v>
      </c>
      <c r="X9" s="147">
        <v>0.995</v>
      </c>
      <c r="Y9" s="147">
        <v>0.997</v>
      </c>
      <c r="Z9" s="147">
        <v>0.996</v>
      </c>
      <c r="AA9" s="167">
        <v>0.998</v>
      </c>
      <c r="AB9" s="123"/>
      <c r="AC9" s="54"/>
    </row>
    <row r="10" spans="1:29" s="52" customFormat="1" ht="15.75" thickBot="1" x14ac:dyDescent="0.3">
      <c r="A10" s="76" t="s">
        <v>3</v>
      </c>
      <c r="B10" s="101">
        <v>110</v>
      </c>
      <c r="C10" s="101" t="str">
        <f t="shared" si="0"/>
        <v>Banbridge 110kV</v>
      </c>
      <c r="D10" s="147">
        <v>1.006</v>
      </c>
      <c r="E10" s="147">
        <v>1.0029999999999999</v>
      </c>
      <c r="F10" s="147">
        <v>1.008</v>
      </c>
      <c r="G10" s="147">
        <v>1.0049999999999999</v>
      </c>
      <c r="H10" s="147">
        <v>1.006</v>
      </c>
      <c r="I10" s="147">
        <v>1.004</v>
      </c>
      <c r="J10" s="147">
        <v>1.0089999999999999</v>
      </c>
      <c r="K10" s="147">
        <v>1.008</v>
      </c>
      <c r="L10" s="147">
        <v>1.0089999999999999</v>
      </c>
      <c r="M10" s="147">
        <v>1.008</v>
      </c>
      <c r="N10" s="147">
        <v>1.008</v>
      </c>
      <c r="O10" s="147">
        <v>1.0069999999999999</v>
      </c>
      <c r="P10" s="147">
        <v>1.0069999999999999</v>
      </c>
      <c r="Q10" s="147">
        <v>1.008</v>
      </c>
      <c r="R10" s="147">
        <v>1.004</v>
      </c>
      <c r="S10" s="147">
        <v>1.004</v>
      </c>
      <c r="T10" s="147">
        <v>1</v>
      </c>
      <c r="U10" s="147">
        <v>0.999</v>
      </c>
      <c r="V10" s="147">
        <v>1.002</v>
      </c>
      <c r="W10" s="147">
        <v>1</v>
      </c>
      <c r="X10" s="147">
        <v>1.002</v>
      </c>
      <c r="Y10" s="147">
        <v>1.002</v>
      </c>
      <c r="Z10" s="147">
        <v>1.0029999999999999</v>
      </c>
      <c r="AA10" s="167">
        <v>1.0029999999999999</v>
      </c>
      <c r="AB10" s="123"/>
      <c r="AC10" s="54"/>
    </row>
    <row r="11" spans="1:29" s="52" customFormat="1" ht="15.75" thickBot="1" x14ac:dyDescent="0.3">
      <c r="A11" s="76" t="s">
        <v>4</v>
      </c>
      <c r="B11" s="101">
        <v>110</v>
      </c>
      <c r="C11" s="101" t="str">
        <f t="shared" si="0"/>
        <v>Ballyvallagh 110kV</v>
      </c>
      <c r="D11" s="147">
        <v>0.998</v>
      </c>
      <c r="E11" s="147">
        <v>0.997</v>
      </c>
      <c r="F11" s="147">
        <v>1</v>
      </c>
      <c r="G11" s="147">
        <v>0.999</v>
      </c>
      <c r="H11" s="147">
        <v>0.998</v>
      </c>
      <c r="I11" s="147">
        <v>0.997</v>
      </c>
      <c r="J11" s="147">
        <v>1.0009999999999999</v>
      </c>
      <c r="K11" s="147">
        <v>1.002</v>
      </c>
      <c r="L11" s="147">
        <v>1.002</v>
      </c>
      <c r="M11" s="147">
        <v>1.0029999999999999</v>
      </c>
      <c r="N11" s="147">
        <v>1.0009999999999999</v>
      </c>
      <c r="O11" s="147">
        <v>1.002</v>
      </c>
      <c r="P11" s="147">
        <v>0.999</v>
      </c>
      <c r="Q11" s="147">
        <v>1.002</v>
      </c>
      <c r="R11" s="147">
        <v>0.99399999999999999</v>
      </c>
      <c r="S11" s="147">
        <v>0.996</v>
      </c>
      <c r="T11" s="147">
        <v>0.99</v>
      </c>
      <c r="U11" s="147">
        <v>0.99199999999999999</v>
      </c>
      <c r="V11" s="147">
        <v>0.99299999999999999</v>
      </c>
      <c r="W11" s="147">
        <v>0.99299999999999999</v>
      </c>
      <c r="X11" s="147">
        <v>0.99199999999999999</v>
      </c>
      <c r="Y11" s="147">
        <v>0.99399999999999999</v>
      </c>
      <c r="Z11" s="147">
        <v>0.99299999999999999</v>
      </c>
      <c r="AA11" s="167">
        <v>0.996</v>
      </c>
      <c r="AB11" s="123"/>
      <c r="AC11" s="54"/>
    </row>
    <row r="12" spans="1:29" s="52" customFormat="1" ht="15.75" thickBot="1" x14ac:dyDescent="0.3">
      <c r="A12" s="76" t="s">
        <v>5</v>
      </c>
      <c r="B12" s="101">
        <v>110</v>
      </c>
      <c r="C12" s="101" t="str">
        <f t="shared" si="0"/>
        <v>Ballynahinch 110kV</v>
      </c>
      <c r="D12" s="147">
        <v>1.01</v>
      </c>
      <c r="E12" s="147">
        <v>1.0069999999999999</v>
      </c>
      <c r="F12" s="147">
        <v>1.0129999999999999</v>
      </c>
      <c r="G12" s="147">
        <v>1.0089999999999999</v>
      </c>
      <c r="H12" s="147">
        <v>1.0109999999999999</v>
      </c>
      <c r="I12" s="147">
        <v>1.008</v>
      </c>
      <c r="J12" s="147">
        <v>1.014</v>
      </c>
      <c r="K12" s="147">
        <v>1.0129999999999999</v>
      </c>
      <c r="L12" s="147">
        <v>1.0149999999999999</v>
      </c>
      <c r="M12" s="147">
        <v>1.0129999999999999</v>
      </c>
      <c r="N12" s="147">
        <v>1.012</v>
      </c>
      <c r="O12" s="147">
        <v>1.0109999999999999</v>
      </c>
      <c r="P12" s="147">
        <v>1.0109999999999999</v>
      </c>
      <c r="Q12" s="147">
        <v>1.0129999999999999</v>
      </c>
      <c r="R12" s="147">
        <v>1.0069999999999999</v>
      </c>
      <c r="S12" s="147">
        <v>1.008</v>
      </c>
      <c r="T12" s="147">
        <v>1.002</v>
      </c>
      <c r="U12" s="147">
        <v>1.002</v>
      </c>
      <c r="V12" s="147">
        <v>1.0049999999999999</v>
      </c>
      <c r="W12" s="147">
        <v>1.004</v>
      </c>
      <c r="X12" s="147">
        <v>1.004</v>
      </c>
      <c r="Y12" s="147">
        <v>1.0049999999999999</v>
      </c>
      <c r="Z12" s="147">
        <v>1.0049999999999999</v>
      </c>
      <c r="AA12" s="167">
        <v>1.0069999999999999</v>
      </c>
      <c r="AB12" s="123"/>
      <c r="AC12" s="54"/>
    </row>
    <row r="13" spans="1:29" s="52" customFormat="1" ht="15.75" thickBot="1" x14ac:dyDescent="0.3">
      <c r="A13" s="76" t="s">
        <v>196</v>
      </c>
      <c r="B13" s="101">
        <v>110</v>
      </c>
      <c r="C13" s="101" t="str">
        <f t="shared" si="0"/>
        <v>BELN1A 110kV</v>
      </c>
      <c r="D13" s="147">
        <v>1.004</v>
      </c>
      <c r="E13" s="147">
        <v>1.002</v>
      </c>
      <c r="F13" s="147">
        <v>1.0069999999999999</v>
      </c>
      <c r="G13" s="147">
        <v>1.004</v>
      </c>
      <c r="H13" s="147">
        <v>1.004</v>
      </c>
      <c r="I13" s="147">
        <v>1.0029999999999999</v>
      </c>
      <c r="J13" s="147">
        <v>1.0069999999999999</v>
      </c>
      <c r="K13" s="147">
        <v>1.008</v>
      </c>
      <c r="L13" s="147">
        <v>1.008</v>
      </c>
      <c r="M13" s="147">
        <v>1.008</v>
      </c>
      <c r="N13" s="147">
        <v>1.006</v>
      </c>
      <c r="O13" s="147">
        <v>1.0069999999999999</v>
      </c>
      <c r="P13" s="147">
        <v>1.004</v>
      </c>
      <c r="Q13" s="147">
        <v>1.008</v>
      </c>
      <c r="R13" s="147">
        <v>1</v>
      </c>
      <c r="S13" s="147">
        <v>1.002</v>
      </c>
      <c r="T13" s="147">
        <v>0.996</v>
      </c>
      <c r="U13" s="147">
        <v>0.998</v>
      </c>
      <c r="V13" s="147">
        <v>0.999</v>
      </c>
      <c r="W13" s="147">
        <v>0.999</v>
      </c>
      <c r="X13" s="147">
        <v>0.998</v>
      </c>
      <c r="Y13" s="147">
        <v>1</v>
      </c>
      <c r="Z13" s="147">
        <v>0.999</v>
      </c>
      <c r="AA13" s="167">
        <v>1.002</v>
      </c>
      <c r="AB13" s="123"/>
      <c r="AC13" s="54"/>
    </row>
    <row r="14" spans="1:29" s="52" customFormat="1" ht="15.75" thickBot="1" x14ac:dyDescent="0.3">
      <c r="A14" s="76" t="s">
        <v>6</v>
      </c>
      <c r="B14" s="101">
        <v>110</v>
      </c>
      <c r="C14" s="101" t="str">
        <f t="shared" si="0"/>
        <v>Carnmoney 110kV</v>
      </c>
      <c r="D14" s="147">
        <v>1.0029999999999999</v>
      </c>
      <c r="E14" s="147">
        <v>1.0009999999999999</v>
      </c>
      <c r="F14" s="147">
        <v>1.006</v>
      </c>
      <c r="G14" s="147">
        <v>1.004</v>
      </c>
      <c r="H14" s="147">
        <v>1.004</v>
      </c>
      <c r="I14" s="147">
        <v>1.002</v>
      </c>
      <c r="J14" s="147">
        <v>1.0069999999999999</v>
      </c>
      <c r="K14" s="147">
        <v>1.0069999999999999</v>
      </c>
      <c r="L14" s="147">
        <v>1.008</v>
      </c>
      <c r="M14" s="147">
        <v>1.008</v>
      </c>
      <c r="N14" s="147">
        <v>1.006</v>
      </c>
      <c r="O14" s="147">
        <v>1.006</v>
      </c>
      <c r="P14" s="147">
        <v>1.004</v>
      </c>
      <c r="Q14" s="147">
        <v>1.0069999999999999</v>
      </c>
      <c r="R14" s="147">
        <v>1</v>
      </c>
      <c r="S14" s="147">
        <v>1.0009999999999999</v>
      </c>
      <c r="T14" s="147">
        <v>0.996</v>
      </c>
      <c r="U14" s="147">
        <v>0.996</v>
      </c>
      <c r="V14" s="147">
        <v>0.998</v>
      </c>
      <c r="W14" s="147">
        <v>0.998</v>
      </c>
      <c r="X14" s="147">
        <v>0.997</v>
      </c>
      <c r="Y14" s="147">
        <v>0.999</v>
      </c>
      <c r="Z14" s="147">
        <v>0.998</v>
      </c>
      <c r="AA14" s="167">
        <v>1.0009999999999999</v>
      </c>
      <c r="AB14" s="123"/>
      <c r="AC14" s="54"/>
    </row>
    <row r="15" spans="1:29" s="52" customFormat="1" ht="15.75" thickBot="1" x14ac:dyDescent="0.3">
      <c r="A15" s="76" t="s">
        <v>7</v>
      </c>
      <c r="B15" s="101">
        <v>110</v>
      </c>
      <c r="C15" s="101" t="str">
        <f t="shared" si="0"/>
        <v>Castlereagh 110kV</v>
      </c>
      <c r="D15" s="147">
        <v>1.006</v>
      </c>
      <c r="E15" s="147">
        <v>1.0029999999999999</v>
      </c>
      <c r="F15" s="147">
        <v>1.008</v>
      </c>
      <c r="G15" s="147">
        <v>1.0049999999999999</v>
      </c>
      <c r="H15" s="147">
        <v>1.006</v>
      </c>
      <c r="I15" s="147">
        <v>1.004</v>
      </c>
      <c r="J15" s="147">
        <v>1.0089999999999999</v>
      </c>
      <c r="K15" s="147">
        <v>1.008</v>
      </c>
      <c r="L15" s="147">
        <v>1.0089999999999999</v>
      </c>
      <c r="M15" s="147">
        <v>1.0089999999999999</v>
      </c>
      <c r="N15" s="147">
        <v>1.008</v>
      </c>
      <c r="O15" s="147">
        <v>1.0069999999999999</v>
      </c>
      <c r="P15" s="147">
        <v>1.006</v>
      </c>
      <c r="Q15" s="147">
        <v>1.0089999999999999</v>
      </c>
      <c r="R15" s="147">
        <v>1.0029999999999999</v>
      </c>
      <c r="S15" s="147">
        <v>1.004</v>
      </c>
      <c r="T15" s="147">
        <v>0.998</v>
      </c>
      <c r="U15" s="147">
        <v>0.999</v>
      </c>
      <c r="V15" s="147">
        <v>1.0009999999999999</v>
      </c>
      <c r="W15" s="147">
        <v>1</v>
      </c>
      <c r="X15" s="147">
        <v>1</v>
      </c>
      <c r="Y15" s="147">
        <v>1.0009999999999999</v>
      </c>
      <c r="Z15" s="147">
        <v>1.0009999999999999</v>
      </c>
      <c r="AA15" s="167">
        <v>1.0029999999999999</v>
      </c>
      <c r="AB15" s="123"/>
      <c r="AC15" s="54"/>
    </row>
    <row r="16" spans="1:29" s="52" customFormat="1" ht="15.75" thickBot="1" x14ac:dyDescent="0.3">
      <c r="A16" s="76" t="s">
        <v>7</v>
      </c>
      <c r="B16" s="101">
        <v>275</v>
      </c>
      <c r="C16" s="101" t="str">
        <f t="shared" si="0"/>
        <v>Castlereagh 275kV</v>
      </c>
      <c r="D16" s="147">
        <v>1.002</v>
      </c>
      <c r="E16" s="147">
        <v>1</v>
      </c>
      <c r="F16" s="147">
        <v>1.0049999999999999</v>
      </c>
      <c r="G16" s="147">
        <v>1.002</v>
      </c>
      <c r="H16" s="147">
        <v>1.002</v>
      </c>
      <c r="I16" s="147">
        <v>1.0009999999999999</v>
      </c>
      <c r="J16" s="147">
        <v>1.0049999999999999</v>
      </c>
      <c r="K16" s="147">
        <v>1.0049999999999999</v>
      </c>
      <c r="L16" s="147">
        <v>1.006</v>
      </c>
      <c r="M16" s="147">
        <v>1.006</v>
      </c>
      <c r="N16" s="147">
        <v>1.004</v>
      </c>
      <c r="O16" s="147">
        <v>1.004</v>
      </c>
      <c r="P16" s="147">
        <v>1.0029999999999999</v>
      </c>
      <c r="Q16" s="147">
        <v>1.006</v>
      </c>
      <c r="R16" s="147">
        <v>0.999</v>
      </c>
      <c r="S16" s="147">
        <v>1.0009999999999999</v>
      </c>
      <c r="T16" s="147">
        <v>0.995</v>
      </c>
      <c r="U16" s="147">
        <v>0.996</v>
      </c>
      <c r="V16" s="147">
        <v>0.998</v>
      </c>
      <c r="W16" s="147">
        <v>0.997</v>
      </c>
      <c r="X16" s="147">
        <v>0.997</v>
      </c>
      <c r="Y16" s="147">
        <v>0.999</v>
      </c>
      <c r="Z16" s="147">
        <v>0.998</v>
      </c>
      <c r="AA16" s="167">
        <v>1</v>
      </c>
      <c r="AB16" s="123"/>
      <c r="AC16" s="54"/>
    </row>
    <row r="17" spans="1:29" s="52" customFormat="1" ht="15.75" thickBot="1" x14ac:dyDescent="0.3">
      <c r="A17" s="76" t="s">
        <v>89</v>
      </c>
      <c r="B17" s="101">
        <v>110</v>
      </c>
      <c r="C17" s="101" t="str">
        <f t="shared" si="0"/>
        <v>Belfast Central 110kV</v>
      </c>
      <c r="D17" s="147">
        <v>1.006</v>
      </c>
      <c r="E17" s="147">
        <v>1.0029999999999999</v>
      </c>
      <c r="F17" s="147">
        <v>1.0089999999999999</v>
      </c>
      <c r="G17" s="147">
        <v>1.006</v>
      </c>
      <c r="H17" s="147">
        <v>1.006</v>
      </c>
      <c r="I17" s="147">
        <v>1.0049999999999999</v>
      </c>
      <c r="J17" s="147">
        <v>1.0089999999999999</v>
      </c>
      <c r="K17" s="147">
        <v>1.0089999999999999</v>
      </c>
      <c r="L17" s="147">
        <v>1.01</v>
      </c>
      <c r="M17" s="147">
        <v>1.01</v>
      </c>
      <c r="N17" s="147">
        <v>1.008</v>
      </c>
      <c r="O17" s="147">
        <v>1.008</v>
      </c>
      <c r="P17" s="147">
        <v>1.0069999999999999</v>
      </c>
      <c r="Q17" s="147">
        <v>1.0089999999999999</v>
      </c>
      <c r="R17" s="147">
        <v>1.0029999999999999</v>
      </c>
      <c r="S17" s="147">
        <v>1.004</v>
      </c>
      <c r="T17" s="147">
        <v>0.999</v>
      </c>
      <c r="U17" s="147">
        <v>0.999</v>
      </c>
      <c r="V17" s="147">
        <v>1.0009999999999999</v>
      </c>
      <c r="W17" s="147">
        <v>1.0009999999999999</v>
      </c>
      <c r="X17" s="147">
        <v>1.0009999999999999</v>
      </c>
      <c r="Y17" s="147">
        <v>1.002</v>
      </c>
      <c r="Z17" s="147">
        <v>1.002</v>
      </c>
      <c r="AA17" s="167">
        <v>1.004</v>
      </c>
      <c r="AB17" s="123"/>
      <c r="AC17" s="54"/>
    </row>
    <row r="18" spans="1:29" s="52" customFormat="1" ht="15.75" thickBot="1" x14ac:dyDescent="0.3">
      <c r="A18" s="76" t="s">
        <v>8</v>
      </c>
      <c r="B18" s="101">
        <v>110</v>
      </c>
      <c r="C18" s="101" t="str">
        <f t="shared" si="0"/>
        <v>Coleraine 110kV</v>
      </c>
      <c r="D18" s="147">
        <v>0.98799999999999999</v>
      </c>
      <c r="E18" s="147">
        <v>0.98299999999999998</v>
      </c>
      <c r="F18" s="147">
        <v>0.99199999999999999</v>
      </c>
      <c r="G18" s="147">
        <v>0.98599999999999999</v>
      </c>
      <c r="H18" s="147">
        <v>0.98899999999999999</v>
      </c>
      <c r="I18" s="147">
        <v>0.98499999999999999</v>
      </c>
      <c r="J18" s="147">
        <v>0.99399999999999999</v>
      </c>
      <c r="K18" s="147">
        <v>0.99</v>
      </c>
      <c r="L18" s="147">
        <v>0.99299999999999999</v>
      </c>
      <c r="M18" s="147">
        <v>0.99</v>
      </c>
      <c r="N18" s="147">
        <v>0.99</v>
      </c>
      <c r="O18" s="147">
        <v>0.98799999999999999</v>
      </c>
      <c r="P18" s="147">
        <v>0.98899999999999999</v>
      </c>
      <c r="Q18" s="147">
        <v>0.99</v>
      </c>
      <c r="R18" s="147">
        <v>0.98299999999999998</v>
      </c>
      <c r="S18" s="147">
        <v>0.98299999999999998</v>
      </c>
      <c r="T18" s="147">
        <v>0.98099999999999998</v>
      </c>
      <c r="U18" s="147">
        <v>0.98099999999999998</v>
      </c>
      <c r="V18" s="147">
        <v>0.98399999999999999</v>
      </c>
      <c r="W18" s="147">
        <v>0.98199999999999998</v>
      </c>
      <c r="X18" s="147">
        <v>0.98699999999999999</v>
      </c>
      <c r="Y18" s="147">
        <v>0.98599999999999999</v>
      </c>
      <c r="Z18" s="147">
        <v>0.98799999999999999</v>
      </c>
      <c r="AA18" s="167">
        <v>0.98799999999999999</v>
      </c>
      <c r="AB18" s="123"/>
      <c r="AC18" s="54"/>
    </row>
    <row r="19" spans="1:29" s="52" customFormat="1" ht="15.75" thickBot="1" x14ac:dyDescent="0.3">
      <c r="A19" s="76" t="s">
        <v>47</v>
      </c>
      <c r="B19" s="101">
        <v>110</v>
      </c>
      <c r="C19" s="101" t="str">
        <f t="shared" si="0"/>
        <v>Coolkeeragh 110kV</v>
      </c>
      <c r="D19" s="147">
        <v>0.98699999999999999</v>
      </c>
      <c r="E19" s="147">
        <v>0.98399999999999999</v>
      </c>
      <c r="F19" s="147">
        <v>0.98899999999999999</v>
      </c>
      <c r="G19" s="147">
        <v>0.98599999999999999</v>
      </c>
      <c r="H19" s="147">
        <v>0.98799999999999999</v>
      </c>
      <c r="I19" s="147">
        <v>0.98499999999999999</v>
      </c>
      <c r="J19" s="147">
        <v>0.99199999999999999</v>
      </c>
      <c r="K19" s="147">
        <v>0.99</v>
      </c>
      <c r="L19" s="147">
        <v>0.99099999999999999</v>
      </c>
      <c r="M19" s="147">
        <v>0.99</v>
      </c>
      <c r="N19" s="147">
        <v>0.99</v>
      </c>
      <c r="O19" s="147">
        <v>0.98799999999999999</v>
      </c>
      <c r="P19" s="147">
        <v>0.99099999999999999</v>
      </c>
      <c r="Q19" s="147">
        <v>0.99099999999999999</v>
      </c>
      <c r="R19" s="147">
        <v>0.98399999999999999</v>
      </c>
      <c r="S19" s="147">
        <v>0.98399999999999999</v>
      </c>
      <c r="T19" s="147">
        <v>0.98399999999999999</v>
      </c>
      <c r="U19" s="147">
        <v>0.98399999999999999</v>
      </c>
      <c r="V19" s="147">
        <v>0.98799999999999999</v>
      </c>
      <c r="W19" s="147">
        <v>0.98599999999999999</v>
      </c>
      <c r="X19" s="147">
        <v>0.99199999999999999</v>
      </c>
      <c r="Y19" s="147">
        <v>0.99099999999999999</v>
      </c>
      <c r="Z19" s="147">
        <v>0.99199999999999999</v>
      </c>
      <c r="AA19" s="167">
        <v>0.99199999999999999</v>
      </c>
      <c r="AB19" s="123"/>
      <c r="AC19" s="54"/>
    </row>
    <row r="20" spans="1:29" s="52" customFormat="1" ht="15.75" thickBot="1" x14ac:dyDescent="0.3">
      <c r="A20" s="76" t="s">
        <v>47</v>
      </c>
      <c r="B20" s="101">
        <v>275</v>
      </c>
      <c r="C20" s="101" t="str">
        <f t="shared" si="0"/>
        <v>Coolkeeragh 275kV</v>
      </c>
      <c r="D20" s="147">
        <v>0.99</v>
      </c>
      <c r="E20" s="147">
        <v>0.98799999999999999</v>
      </c>
      <c r="F20" s="147">
        <v>0.99199999999999999</v>
      </c>
      <c r="G20" s="147">
        <v>0.99</v>
      </c>
      <c r="H20" s="147">
        <v>0.99099999999999999</v>
      </c>
      <c r="I20" s="147">
        <v>0.98899999999999999</v>
      </c>
      <c r="J20" s="147">
        <v>0.99399999999999999</v>
      </c>
      <c r="K20" s="147">
        <v>0.99399999999999999</v>
      </c>
      <c r="L20" s="147">
        <v>0.99399999999999999</v>
      </c>
      <c r="M20" s="147">
        <v>0.99399999999999999</v>
      </c>
      <c r="N20" s="147">
        <v>0.99299999999999999</v>
      </c>
      <c r="O20" s="147">
        <v>0.99199999999999999</v>
      </c>
      <c r="P20" s="147">
        <v>0.99399999999999999</v>
      </c>
      <c r="Q20" s="147">
        <v>0.995</v>
      </c>
      <c r="R20" s="147">
        <v>0.98699999999999999</v>
      </c>
      <c r="S20" s="147">
        <v>0.98799999999999999</v>
      </c>
      <c r="T20" s="147">
        <v>0.98699999999999999</v>
      </c>
      <c r="U20" s="147">
        <v>0.98699999999999999</v>
      </c>
      <c r="V20" s="147">
        <v>0.99</v>
      </c>
      <c r="W20" s="147">
        <v>0.98899999999999999</v>
      </c>
      <c r="X20" s="147">
        <v>0.99399999999999999</v>
      </c>
      <c r="Y20" s="147">
        <v>0.99399999999999999</v>
      </c>
      <c r="Z20" s="147">
        <v>0.99399999999999999</v>
      </c>
      <c r="AA20" s="167">
        <v>0.99399999999999999</v>
      </c>
      <c r="AB20" s="123"/>
      <c r="AC20" s="54"/>
    </row>
    <row r="21" spans="1:29" s="52" customFormat="1" ht="15.75" thickBot="1" x14ac:dyDescent="0.3">
      <c r="A21" s="76" t="s">
        <v>9</v>
      </c>
      <c r="B21" s="101">
        <v>110</v>
      </c>
      <c r="C21" s="101" t="str">
        <f t="shared" si="0"/>
        <v>Creagh 110kV</v>
      </c>
      <c r="D21" s="147">
        <v>1.0009999999999999</v>
      </c>
      <c r="E21" s="147">
        <v>0.998</v>
      </c>
      <c r="F21" s="147">
        <v>1.0029999999999999</v>
      </c>
      <c r="G21" s="147">
        <v>1</v>
      </c>
      <c r="H21" s="147">
        <v>1.0009999999999999</v>
      </c>
      <c r="I21" s="147">
        <v>0.999</v>
      </c>
      <c r="J21" s="147">
        <v>1.0029999999999999</v>
      </c>
      <c r="K21" s="147">
        <v>1.0029999999999999</v>
      </c>
      <c r="L21" s="147">
        <v>1.004</v>
      </c>
      <c r="M21" s="147">
        <v>1.004</v>
      </c>
      <c r="N21" s="147">
        <v>1.002</v>
      </c>
      <c r="O21" s="147">
        <v>1.002</v>
      </c>
      <c r="P21" s="147">
        <v>1.002</v>
      </c>
      <c r="Q21" s="147">
        <v>1.004</v>
      </c>
      <c r="R21" s="147">
        <v>0.997</v>
      </c>
      <c r="S21" s="147">
        <v>0.998</v>
      </c>
      <c r="T21" s="147">
        <v>0.99399999999999999</v>
      </c>
      <c r="U21" s="147">
        <v>0.99399999999999999</v>
      </c>
      <c r="V21" s="147">
        <v>0.996</v>
      </c>
      <c r="W21" s="147">
        <v>0.995</v>
      </c>
      <c r="X21" s="147">
        <v>0.996</v>
      </c>
      <c r="Y21" s="147">
        <v>0.997</v>
      </c>
      <c r="Z21" s="147">
        <v>0.997</v>
      </c>
      <c r="AA21" s="167">
        <v>0.999</v>
      </c>
      <c r="AB21" s="123"/>
      <c r="AC21" s="54"/>
    </row>
    <row r="22" spans="1:29" s="52" customFormat="1" ht="15.75" thickBot="1" x14ac:dyDescent="0.3">
      <c r="A22" s="76" t="s">
        <v>10</v>
      </c>
      <c r="B22" s="101">
        <v>110</v>
      </c>
      <c r="C22" s="101" t="str">
        <f t="shared" si="0"/>
        <v>Cregagh 110kV</v>
      </c>
      <c r="D22" s="147">
        <v>1.006</v>
      </c>
      <c r="E22" s="147">
        <v>1.0029999999999999</v>
      </c>
      <c r="F22" s="147">
        <v>1.0089999999999999</v>
      </c>
      <c r="G22" s="147">
        <v>1.006</v>
      </c>
      <c r="H22" s="147">
        <v>1.006</v>
      </c>
      <c r="I22" s="147">
        <v>1.004</v>
      </c>
      <c r="J22" s="147">
        <v>1.0089999999999999</v>
      </c>
      <c r="K22" s="147">
        <v>1.0089999999999999</v>
      </c>
      <c r="L22" s="147">
        <v>1.01</v>
      </c>
      <c r="M22" s="147">
        <v>1.01</v>
      </c>
      <c r="N22" s="147">
        <v>1.008</v>
      </c>
      <c r="O22" s="147">
        <v>1.008</v>
      </c>
      <c r="P22" s="147">
        <v>1.0069999999999999</v>
      </c>
      <c r="Q22" s="147">
        <v>1.0089999999999999</v>
      </c>
      <c r="R22" s="147">
        <v>1.0029999999999999</v>
      </c>
      <c r="S22" s="147">
        <v>1.004</v>
      </c>
      <c r="T22" s="147">
        <v>0.999</v>
      </c>
      <c r="U22" s="147">
        <v>0.999</v>
      </c>
      <c r="V22" s="147">
        <v>1.0009999999999999</v>
      </c>
      <c r="W22" s="147">
        <v>1.0009999999999999</v>
      </c>
      <c r="X22" s="147">
        <v>1.0009999999999999</v>
      </c>
      <c r="Y22" s="147">
        <v>1.002</v>
      </c>
      <c r="Z22" s="147">
        <v>1.002</v>
      </c>
      <c r="AA22" s="167">
        <v>1.004</v>
      </c>
      <c r="AB22" s="123"/>
      <c r="AC22" s="54"/>
    </row>
    <row r="23" spans="1:29" s="52" customFormat="1" ht="15.75" thickBot="1" x14ac:dyDescent="0.3">
      <c r="A23" s="76" t="s">
        <v>11</v>
      </c>
      <c r="B23" s="101">
        <v>110</v>
      </c>
      <c r="C23" s="101" t="str">
        <f t="shared" si="0"/>
        <v>Donegal 110kV</v>
      </c>
      <c r="D23" s="147">
        <v>1.004</v>
      </c>
      <c r="E23" s="147">
        <v>1.002</v>
      </c>
      <c r="F23" s="147">
        <v>1.006</v>
      </c>
      <c r="G23" s="147">
        <v>1.004</v>
      </c>
      <c r="H23" s="147">
        <v>1.004</v>
      </c>
      <c r="I23" s="147">
        <v>1.0029999999999999</v>
      </c>
      <c r="J23" s="147">
        <v>1.0069999999999999</v>
      </c>
      <c r="K23" s="147">
        <v>1.0069999999999999</v>
      </c>
      <c r="L23" s="147">
        <v>1.0069999999999999</v>
      </c>
      <c r="M23" s="147">
        <v>1.008</v>
      </c>
      <c r="N23" s="147">
        <v>1.006</v>
      </c>
      <c r="O23" s="147">
        <v>1.006</v>
      </c>
      <c r="P23" s="147">
        <v>1.004</v>
      </c>
      <c r="Q23" s="147">
        <v>1.0069999999999999</v>
      </c>
      <c r="R23" s="147">
        <v>1</v>
      </c>
      <c r="S23" s="147">
        <v>1.002</v>
      </c>
      <c r="T23" s="147">
        <v>0.996</v>
      </c>
      <c r="U23" s="147">
        <v>0.997</v>
      </c>
      <c r="V23" s="147">
        <v>0.999</v>
      </c>
      <c r="W23" s="147">
        <v>0.999</v>
      </c>
      <c r="X23" s="147">
        <v>0.998</v>
      </c>
      <c r="Y23" s="147">
        <v>1</v>
      </c>
      <c r="Z23" s="147">
        <v>0.999</v>
      </c>
      <c r="AA23" s="167">
        <v>1.002</v>
      </c>
      <c r="AB23" s="123"/>
      <c r="AC23" s="54"/>
    </row>
    <row r="24" spans="1:29" s="52" customFormat="1" ht="15.75" thickBot="1" x14ac:dyDescent="0.3">
      <c r="A24" s="76" t="s">
        <v>12</v>
      </c>
      <c r="B24" s="101">
        <v>110</v>
      </c>
      <c r="C24" s="101" t="str">
        <f t="shared" si="0"/>
        <v>Drumnakelly 110kV</v>
      </c>
      <c r="D24" s="147">
        <v>1.0029999999999999</v>
      </c>
      <c r="E24" s="147">
        <v>1.0009999999999999</v>
      </c>
      <c r="F24" s="147">
        <v>1.006</v>
      </c>
      <c r="G24" s="147">
        <v>1.0029999999999999</v>
      </c>
      <c r="H24" s="147">
        <v>1.004</v>
      </c>
      <c r="I24" s="147">
        <v>1.002</v>
      </c>
      <c r="J24" s="147">
        <v>1.006</v>
      </c>
      <c r="K24" s="147">
        <v>1.006</v>
      </c>
      <c r="L24" s="147">
        <v>1.0069999999999999</v>
      </c>
      <c r="M24" s="147">
        <v>1.006</v>
      </c>
      <c r="N24" s="147">
        <v>1.0049999999999999</v>
      </c>
      <c r="O24" s="147">
        <v>1.0049999999999999</v>
      </c>
      <c r="P24" s="147">
        <v>1.0049999999999999</v>
      </c>
      <c r="Q24" s="147">
        <v>1.006</v>
      </c>
      <c r="R24" s="147">
        <v>1.0009999999999999</v>
      </c>
      <c r="S24" s="147">
        <v>1.002</v>
      </c>
      <c r="T24" s="147">
        <v>0.998</v>
      </c>
      <c r="U24" s="147">
        <v>0.997</v>
      </c>
      <c r="V24" s="147">
        <v>1</v>
      </c>
      <c r="W24" s="147">
        <v>0.998</v>
      </c>
      <c r="X24" s="147">
        <v>1</v>
      </c>
      <c r="Y24" s="147">
        <v>1</v>
      </c>
      <c r="Z24" s="147">
        <v>1.0009999999999999</v>
      </c>
      <c r="AA24" s="167">
        <v>1.0009999999999999</v>
      </c>
      <c r="AB24" s="123"/>
      <c r="AC24" s="54"/>
    </row>
    <row r="25" spans="1:29" s="52" customFormat="1" ht="15.75" thickBot="1" x14ac:dyDescent="0.3">
      <c r="A25" s="87" t="s">
        <v>13</v>
      </c>
      <c r="B25" s="101">
        <v>110</v>
      </c>
      <c r="C25" s="101" t="str">
        <f t="shared" si="0"/>
        <v>Dungannon 110kV</v>
      </c>
      <c r="D25" s="147">
        <v>0.998</v>
      </c>
      <c r="E25" s="147">
        <v>0.995</v>
      </c>
      <c r="F25" s="147">
        <v>1.0009999999999999</v>
      </c>
      <c r="G25" s="147">
        <v>0.997</v>
      </c>
      <c r="H25" s="147">
        <v>0.998</v>
      </c>
      <c r="I25" s="147">
        <v>0.996</v>
      </c>
      <c r="J25" s="147">
        <v>1.0009999999999999</v>
      </c>
      <c r="K25" s="147">
        <v>1</v>
      </c>
      <c r="L25" s="147">
        <v>1.0009999999999999</v>
      </c>
      <c r="M25" s="147">
        <v>1.0009999999999999</v>
      </c>
      <c r="N25" s="147">
        <v>1</v>
      </c>
      <c r="O25" s="147">
        <v>0.999</v>
      </c>
      <c r="P25" s="147">
        <v>1</v>
      </c>
      <c r="Q25" s="147">
        <v>1.0009999999999999</v>
      </c>
      <c r="R25" s="147">
        <v>0.996</v>
      </c>
      <c r="S25" s="147">
        <v>0.996</v>
      </c>
      <c r="T25" s="147">
        <v>0.99199999999999999</v>
      </c>
      <c r="U25" s="147">
        <v>0.99099999999999999</v>
      </c>
      <c r="V25" s="147">
        <v>0.99399999999999999</v>
      </c>
      <c r="W25" s="147">
        <v>0.99299999999999999</v>
      </c>
      <c r="X25" s="147">
        <v>0.995</v>
      </c>
      <c r="Y25" s="147">
        <v>0.99399999999999999</v>
      </c>
      <c r="Z25" s="147">
        <v>0.996</v>
      </c>
      <c r="AA25" s="167">
        <v>0.996</v>
      </c>
      <c r="AB25" s="124"/>
      <c r="AC25" s="54"/>
    </row>
    <row r="26" spans="1:29" s="52" customFormat="1" ht="15.75" thickBot="1" x14ac:dyDescent="0.3">
      <c r="A26" s="76" t="s">
        <v>14</v>
      </c>
      <c r="B26" s="101">
        <v>110</v>
      </c>
      <c r="C26" s="101" t="str">
        <f t="shared" si="0"/>
        <v>Eden 110kV</v>
      </c>
      <c r="D26" s="147">
        <v>1.0009999999999999</v>
      </c>
      <c r="E26" s="147">
        <v>0.999</v>
      </c>
      <c r="F26" s="147">
        <v>1.0029999999999999</v>
      </c>
      <c r="G26" s="147">
        <v>1.0009999999999999</v>
      </c>
      <c r="H26" s="147">
        <v>1.0009999999999999</v>
      </c>
      <c r="I26" s="147">
        <v>1</v>
      </c>
      <c r="J26" s="147">
        <v>1.004</v>
      </c>
      <c r="K26" s="147">
        <v>1.0049999999999999</v>
      </c>
      <c r="L26" s="147">
        <v>1.0049999999999999</v>
      </c>
      <c r="M26" s="147">
        <v>1.006</v>
      </c>
      <c r="N26" s="147">
        <v>1.004</v>
      </c>
      <c r="O26" s="147">
        <v>1.0049999999999999</v>
      </c>
      <c r="P26" s="147">
        <v>1.0009999999999999</v>
      </c>
      <c r="Q26" s="147">
        <v>1.004</v>
      </c>
      <c r="R26" s="147">
        <v>0.997</v>
      </c>
      <c r="S26" s="147">
        <v>0.999</v>
      </c>
      <c r="T26" s="147">
        <v>0.99299999999999999</v>
      </c>
      <c r="U26" s="147">
        <v>0.99399999999999999</v>
      </c>
      <c r="V26" s="147">
        <v>0.995</v>
      </c>
      <c r="W26" s="147">
        <v>0.996</v>
      </c>
      <c r="X26" s="147">
        <v>0.99399999999999999</v>
      </c>
      <c r="Y26" s="147">
        <v>0.996</v>
      </c>
      <c r="Z26" s="147">
        <v>0.995</v>
      </c>
      <c r="AA26" s="167">
        <v>0.998</v>
      </c>
      <c r="AB26" s="123"/>
      <c r="AC26" s="54"/>
    </row>
    <row r="27" spans="1:29" s="52" customFormat="1" ht="15.75" thickBot="1" x14ac:dyDescent="0.3">
      <c r="A27" s="76" t="s">
        <v>15</v>
      </c>
      <c r="B27" s="101">
        <v>110</v>
      </c>
      <c r="C27" s="101" t="str">
        <f t="shared" si="0"/>
        <v>Enniskillen 110kV</v>
      </c>
      <c r="D27" s="147">
        <v>0.98899999999999999</v>
      </c>
      <c r="E27" s="147">
        <v>0.98199999999999998</v>
      </c>
      <c r="F27" s="147">
        <v>0.99199999999999999</v>
      </c>
      <c r="G27" s="147">
        <v>0.98499999999999999</v>
      </c>
      <c r="H27" s="147">
        <v>0.99</v>
      </c>
      <c r="I27" s="147">
        <v>0.98399999999999999</v>
      </c>
      <c r="J27" s="147">
        <v>0.99299999999999999</v>
      </c>
      <c r="K27" s="147">
        <v>0.98799999999999999</v>
      </c>
      <c r="L27" s="147">
        <v>0.99299999999999999</v>
      </c>
      <c r="M27" s="147">
        <v>0.98799999999999999</v>
      </c>
      <c r="N27" s="147">
        <v>0.99099999999999999</v>
      </c>
      <c r="O27" s="147">
        <v>0.98499999999999999</v>
      </c>
      <c r="P27" s="147">
        <v>0.98899999999999999</v>
      </c>
      <c r="Q27" s="147">
        <v>0.98699999999999999</v>
      </c>
      <c r="R27" s="147">
        <v>0.98499999999999999</v>
      </c>
      <c r="S27" s="147">
        <v>0.98099999999999998</v>
      </c>
      <c r="T27" s="147">
        <v>0.98199999999999998</v>
      </c>
      <c r="U27" s="147">
        <v>0.97799999999999998</v>
      </c>
      <c r="V27" s="147">
        <v>0.98399999999999999</v>
      </c>
      <c r="W27" s="147">
        <v>0.97799999999999998</v>
      </c>
      <c r="X27" s="147">
        <v>0.98399999999999999</v>
      </c>
      <c r="Y27" s="147">
        <v>0.98</v>
      </c>
      <c r="Z27" s="147">
        <v>0.98499999999999999</v>
      </c>
      <c r="AA27" s="167">
        <v>0.98199999999999998</v>
      </c>
      <c r="AB27" s="123"/>
      <c r="AC27" s="54"/>
    </row>
    <row r="28" spans="1:29" s="52" customFormat="1" ht="15.75" thickBot="1" x14ac:dyDescent="0.3">
      <c r="A28" s="76" t="s">
        <v>16</v>
      </c>
      <c r="B28" s="101">
        <v>110</v>
      </c>
      <c r="C28" s="101" t="str">
        <f t="shared" si="0"/>
        <v>Finaghy 110kV</v>
      </c>
      <c r="D28" s="147">
        <v>1.0029999999999999</v>
      </c>
      <c r="E28" s="147">
        <v>1.0009999999999999</v>
      </c>
      <c r="F28" s="147">
        <v>1.006</v>
      </c>
      <c r="G28" s="147">
        <v>1.004</v>
      </c>
      <c r="H28" s="147">
        <v>1.0029999999999999</v>
      </c>
      <c r="I28" s="147">
        <v>1.002</v>
      </c>
      <c r="J28" s="147">
        <v>1.006</v>
      </c>
      <c r="K28" s="147">
        <v>1.0069999999999999</v>
      </c>
      <c r="L28" s="147">
        <v>1.0069999999999999</v>
      </c>
      <c r="M28" s="147">
        <v>1.008</v>
      </c>
      <c r="N28" s="147">
        <v>1.0049999999999999</v>
      </c>
      <c r="O28" s="147">
        <v>1.006</v>
      </c>
      <c r="P28" s="147">
        <v>1.004</v>
      </c>
      <c r="Q28" s="147">
        <v>1.0069999999999999</v>
      </c>
      <c r="R28" s="147">
        <v>1</v>
      </c>
      <c r="S28" s="147">
        <v>1.002</v>
      </c>
      <c r="T28" s="147">
        <v>0.996</v>
      </c>
      <c r="U28" s="147">
        <v>0.997</v>
      </c>
      <c r="V28" s="147">
        <v>0.998</v>
      </c>
      <c r="W28" s="147">
        <v>0.998</v>
      </c>
      <c r="X28" s="147">
        <v>0.997</v>
      </c>
      <c r="Y28" s="147">
        <v>0.999</v>
      </c>
      <c r="Z28" s="147">
        <v>0.998</v>
      </c>
      <c r="AA28" s="167">
        <v>1.0009999999999999</v>
      </c>
      <c r="AB28" s="123"/>
      <c r="AC28" s="54"/>
    </row>
    <row r="29" spans="1:29" s="52" customFormat="1" ht="15.75" thickBot="1" x14ac:dyDescent="0.3">
      <c r="A29" s="76" t="s">
        <v>17</v>
      </c>
      <c r="B29" s="101">
        <v>110</v>
      </c>
      <c r="C29" s="101" t="str">
        <f t="shared" si="0"/>
        <v>Glengormley 110kV</v>
      </c>
      <c r="D29" s="147">
        <v>1.002</v>
      </c>
      <c r="E29" s="147">
        <v>0.999</v>
      </c>
      <c r="F29" s="147">
        <v>1.004</v>
      </c>
      <c r="G29" s="147">
        <v>1.0009999999999999</v>
      </c>
      <c r="H29" s="147">
        <v>1.002</v>
      </c>
      <c r="I29" s="147">
        <v>1</v>
      </c>
      <c r="J29" s="147">
        <v>1.004</v>
      </c>
      <c r="K29" s="147">
        <v>1.004</v>
      </c>
      <c r="L29" s="147">
        <v>1.0049999999999999</v>
      </c>
      <c r="M29" s="147">
        <v>1.0049999999999999</v>
      </c>
      <c r="N29" s="147">
        <v>1.0029999999999999</v>
      </c>
      <c r="O29" s="147">
        <v>1.0029999999999999</v>
      </c>
      <c r="P29" s="147">
        <v>1.0029999999999999</v>
      </c>
      <c r="Q29" s="147">
        <v>1.0049999999999999</v>
      </c>
      <c r="R29" s="147">
        <v>0.998</v>
      </c>
      <c r="S29" s="147">
        <v>1</v>
      </c>
      <c r="T29" s="147">
        <v>0.99399999999999999</v>
      </c>
      <c r="U29" s="147">
        <v>0.995</v>
      </c>
      <c r="V29" s="147">
        <v>0.997</v>
      </c>
      <c r="W29" s="147">
        <v>0.996</v>
      </c>
      <c r="X29" s="147">
        <v>0.997</v>
      </c>
      <c r="Y29" s="147">
        <v>0.998</v>
      </c>
      <c r="Z29" s="147">
        <v>0.998</v>
      </c>
      <c r="AA29" s="167">
        <v>1</v>
      </c>
      <c r="AB29" s="123"/>
      <c r="AC29" s="54"/>
    </row>
    <row r="30" spans="1:29" s="52" customFormat="1" ht="15.75" thickBot="1" x14ac:dyDescent="0.3">
      <c r="A30" s="76" t="s">
        <v>18</v>
      </c>
      <c r="B30" s="101">
        <v>110</v>
      </c>
      <c r="C30" s="101" t="str">
        <f t="shared" si="0"/>
        <v>Hannahstown 110kV</v>
      </c>
      <c r="D30" s="147">
        <v>1.0029999999999999</v>
      </c>
      <c r="E30" s="147">
        <v>1.0009999999999999</v>
      </c>
      <c r="F30" s="147">
        <v>1.0049999999999999</v>
      </c>
      <c r="G30" s="147">
        <v>1.0029999999999999</v>
      </c>
      <c r="H30" s="147">
        <v>1.0029999999999999</v>
      </c>
      <c r="I30" s="147">
        <v>1.002</v>
      </c>
      <c r="J30" s="147">
        <v>1.006</v>
      </c>
      <c r="K30" s="147">
        <v>1.0069999999999999</v>
      </c>
      <c r="L30" s="147">
        <v>1.0069999999999999</v>
      </c>
      <c r="M30" s="147">
        <v>1.0069999999999999</v>
      </c>
      <c r="N30" s="147">
        <v>1.0049999999999999</v>
      </c>
      <c r="O30" s="147">
        <v>1.006</v>
      </c>
      <c r="P30" s="147">
        <v>1.0029999999999999</v>
      </c>
      <c r="Q30" s="147">
        <v>1.0069999999999999</v>
      </c>
      <c r="R30" s="147">
        <v>0.999</v>
      </c>
      <c r="S30" s="147">
        <v>1.002</v>
      </c>
      <c r="T30" s="147">
        <v>0.995</v>
      </c>
      <c r="U30" s="147">
        <v>0.997</v>
      </c>
      <c r="V30" s="147">
        <v>0.998</v>
      </c>
      <c r="W30" s="147">
        <v>0.998</v>
      </c>
      <c r="X30" s="147">
        <v>0.997</v>
      </c>
      <c r="Y30" s="147">
        <v>0.999</v>
      </c>
      <c r="Z30" s="147">
        <v>0.998</v>
      </c>
      <c r="AA30" s="167">
        <v>1.0009999999999999</v>
      </c>
      <c r="AB30" s="123"/>
      <c r="AC30" s="54"/>
    </row>
    <row r="31" spans="1:29" s="52" customFormat="1" ht="15.75" thickBot="1" x14ac:dyDescent="0.3">
      <c r="A31" s="76" t="s">
        <v>18</v>
      </c>
      <c r="B31" s="101">
        <v>275</v>
      </c>
      <c r="C31" s="101" t="str">
        <f t="shared" si="0"/>
        <v>Hannahstown 275kV</v>
      </c>
      <c r="D31" s="147">
        <v>1.002</v>
      </c>
      <c r="E31" s="147">
        <v>1</v>
      </c>
      <c r="F31" s="147">
        <v>1.004</v>
      </c>
      <c r="G31" s="147">
        <v>1.002</v>
      </c>
      <c r="H31" s="147">
        <v>1.002</v>
      </c>
      <c r="I31" s="147">
        <v>1.0009999999999999</v>
      </c>
      <c r="J31" s="147">
        <v>1.004</v>
      </c>
      <c r="K31" s="147">
        <v>1.0049999999999999</v>
      </c>
      <c r="L31" s="147">
        <v>1.0049999999999999</v>
      </c>
      <c r="M31" s="147">
        <v>1.006</v>
      </c>
      <c r="N31" s="147">
        <v>1.004</v>
      </c>
      <c r="O31" s="147">
        <v>1.004</v>
      </c>
      <c r="P31" s="147">
        <v>1.002</v>
      </c>
      <c r="Q31" s="147">
        <v>1.0049999999999999</v>
      </c>
      <c r="R31" s="147">
        <v>0.998</v>
      </c>
      <c r="S31" s="147">
        <v>1</v>
      </c>
      <c r="T31" s="147">
        <v>0.99399999999999999</v>
      </c>
      <c r="U31" s="147">
        <v>0.996</v>
      </c>
      <c r="V31" s="147">
        <v>0.997</v>
      </c>
      <c r="W31" s="147">
        <v>0.997</v>
      </c>
      <c r="X31" s="147">
        <v>0.996</v>
      </c>
      <c r="Y31" s="147">
        <v>0.998</v>
      </c>
      <c r="Z31" s="147">
        <v>0.997</v>
      </c>
      <c r="AA31" s="167">
        <v>1</v>
      </c>
      <c r="AB31" s="123"/>
      <c r="AC31" s="54"/>
    </row>
    <row r="32" spans="1:29" s="52" customFormat="1" ht="15.75" thickBot="1" x14ac:dyDescent="0.3">
      <c r="A32" s="76" t="s">
        <v>19</v>
      </c>
      <c r="B32" s="101">
        <v>110</v>
      </c>
      <c r="C32" s="101" t="str">
        <f t="shared" si="0"/>
        <v>Kells 110kV</v>
      </c>
      <c r="D32" s="147">
        <v>0.999</v>
      </c>
      <c r="E32" s="147">
        <v>0.997</v>
      </c>
      <c r="F32" s="147">
        <v>1.0009999999999999</v>
      </c>
      <c r="G32" s="147">
        <v>0.999</v>
      </c>
      <c r="H32" s="147">
        <v>0.998</v>
      </c>
      <c r="I32" s="147">
        <v>0.998</v>
      </c>
      <c r="J32" s="147">
        <v>1.0009999999999999</v>
      </c>
      <c r="K32" s="147">
        <v>1.002</v>
      </c>
      <c r="L32" s="147">
        <v>1.0009999999999999</v>
      </c>
      <c r="M32" s="147">
        <v>1.002</v>
      </c>
      <c r="N32" s="147">
        <v>1</v>
      </c>
      <c r="O32" s="147">
        <v>1.0009999999999999</v>
      </c>
      <c r="P32" s="147">
        <v>1</v>
      </c>
      <c r="Q32" s="147">
        <v>1.0029999999999999</v>
      </c>
      <c r="R32" s="147">
        <v>0.995</v>
      </c>
      <c r="S32" s="147">
        <v>0.997</v>
      </c>
      <c r="T32" s="147">
        <v>0.99099999999999999</v>
      </c>
      <c r="U32" s="147">
        <v>0.99299999999999999</v>
      </c>
      <c r="V32" s="147">
        <v>0.99399999999999999</v>
      </c>
      <c r="W32" s="147">
        <v>0.99399999999999999</v>
      </c>
      <c r="X32" s="147">
        <v>0.99399999999999999</v>
      </c>
      <c r="Y32" s="147">
        <v>0.996</v>
      </c>
      <c r="Z32" s="147">
        <v>0.995</v>
      </c>
      <c r="AA32" s="167">
        <v>0.997</v>
      </c>
      <c r="AB32" s="123"/>
      <c r="AC32" s="54"/>
    </row>
    <row r="33" spans="1:76" s="52" customFormat="1" ht="15.75" thickBot="1" x14ac:dyDescent="0.3">
      <c r="A33" s="76" t="s">
        <v>19</v>
      </c>
      <c r="B33" s="101">
        <v>275</v>
      </c>
      <c r="C33" s="101" t="str">
        <f t="shared" si="0"/>
        <v>Kells 275kV</v>
      </c>
      <c r="D33" s="147">
        <v>0.999</v>
      </c>
      <c r="E33" s="147">
        <v>0.997</v>
      </c>
      <c r="F33" s="147">
        <v>1.0009999999999999</v>
      </c>
      <c r="G33" s="147">
        <v>0.999</v>
      </c>
      <c r="H33" s="147">
        <v>0.999</v>
      </c>
      <c r="I33" s="147">
        <v>0.998</v>
      </c>
      <c r="J33" s="147">
        <v>1.0009999999999999</v>
      </c>
      <c r="K33" s="147">
        <v>1.002</v>
      </c>
      <c r="L33" s="147">
        <v>1.002</v>
      </c>
      <c r="M33" s="147">
        <v>1.0029999999999999</v>
      </c>
      <c r="N33" s="147">
        <v>1.0009999999999999</v>
      </c>
      <c r="O33" s="147">
        <v>1.0009999999999999</v>
      </c>
      <c r="P33" s="147">
        <v>1</v>
      </c>
      <c r="Q33" s="147">
        <v>1.0029999999999999</v>
      </c>
      <c r="R33" s="147">
        <v>0.996</v>
      </c>
      <c r="S33" s="147">
        <v>0.998</v>
      </c>
      <c r="T33" s="147">
        <v>0.99199999999999999</v>
      </c>
      <c r="U33" s="147">
        <v>0.99299999999999999</v>
      </c>
      <c r="V33" s="147">
        <v>0.995</v>
      </c>
      <c r="W33" s="147">
        <v>0.995</v>
      </c>
      <c r="X33" s="147">
        <v>0.995</v>
      </c>
      <c r="Y33" s="147">
        <v>0.996</v>
      </c>
      <c r="Z33" s="147">
        <v>0.996</v>
      </c>
      <c r="AA33" s="167">
        <v>0.998</v>
      </c>
      <c r="AB33" s="123"/>
      <c r="AC33" s="54"/>
    </row>
    <row r="34" spans="1:76" s="52" customFormat="1" ht="15.75" thickBot="1" x14ac:dyDescent="0.3">
      <c r="A34" s="76" t="s">
        <v>161</v>
      </c>
      <c r="B34" s="101">
        <v>110</v>
      </c>
      <c r="C34" s="101" t="str">
        <f t="shared" si="0"/>
        <v>Killymallaght 110kV</v>
      </c>
      <c r="D34" s="147">
        <v>0.98499999999999999</v>
      </c>
      <c r="E34" s="147">
        <v>0.98099999999999998</v>
      </c>
      <c r="F34" s="147">
        <v>0.98699999999999999</v>
      </c>
      <c r="G34" s="147">
        <v>0.98299999999999998</v>
      </c>
      <c r="H34" s="147">
        <v>0.98499999999999999</v>
      </c>
      <c r="I34" s="147">
        <v>0.98199999999999998</v>
      </c>
      <c r="J34" s="147">
        <v>0.98899999999999999</v>
      </c>
      <c r="K34" s="147">
        <v>0.98699999999999999</v>
      </c>
      <c r="L34" s="147">
        <v>0.98899999999999999</v>
      </c>
      <c r="M34" s="147">
        <v>0.98699999999999999</v>
      </c>
      <c r="N34" s="147">
        <v>0.98699999999999999</v>
      </c>
      <c r="O34" s="147">
        <v>0.98499999999999999</v>
      </c>
      <c r="P34" s="147">
        <v>0.98799999999999999</v>
      </c>
      <c r="Q34" s="147">
        <v>0.98699999999999999</v>
      </c>
      <c r="R34" s="147">
        <v>0.98199999999999998</v>
      </c>
      <c r="S34" s="147">
        <v>0.98</v>
      </c>
      <c r="T34" s="147">
        <v>0.98099999999999998</v>
      </c>
      <c r="U34" s="147">
        <v>0.98</v>
      </c>
      <c r="V34" s="147">
        <v>0.98499999999999999</v>
      </c>
      <c r="W34" s="147">
        <v>0.98099999999999998</v>
      </c>
      <c r="X34" s="147">
        <v>0.98799999999999999</v>
      </c>
      <c r="Y34" s="147">
        <v>0.98499999999999999</v>
      </c>
      <c r="Z34" s="147">
        <v>0.98799999999999999</v>
      </c>
      <c r="AA34" s="167">
        <v>0.98599999999999999</v>
      </c>
      <c r="AB34" s="123"/>
      <c r="AC34" s="54"/>
    </row>
    <row r="35" spans="1:76" s="52" customFormat="1" ht="15.75" thickBot="1" x14ac:dyDescent="0.3">
      <c r="A35" s="76" t="s">
        <v>20</v>
      </c>
      <c r="B35" s="101">
        <v>275</v>
      </c>
      <c r="C35" s="101" t="str">
        <f t="shared" si="0"/>
        <v>Kilroot 275kV</v>
      </c>
      <c r="D35" s="147">
        <v>0.999</v>
      </c>
      <c r="E35" s="147">
        <v>0.997</v>
      </c>
      <c r="F35" s="147">
        <v>1.0009999999999999</v>
      </c>
      <c r="G35" s="147">
        <v>0.999</v>
      </c>
      <c r="H35" s="147">
        <v>0.999</v>
      </c>
      <c r="I35" s="147">
        <v>0.998</v>
      </c>
      <c r="J35" s="147">
        <v>1.0009999999999999</v>
      </c>
      <c r="K35" s="147">
        <v>1.002</v>
      </c>
      <c r="L35" s="147">
        <v>1.002</v>
      </c>
      <c r="M35" s="147">
        <v>1.002</v>
      </c>
      <c r="N35" s="147">
        <v>1</v>
      </c>
      <c r="O35" s="147">
        <v>1.0009999999999999</v>
      </c>
      <c r="P35" s="147">
        <v>1.0009999999999999</v>
      </c>
      <c r="Q35" s="147">
        <v>1.0029999999999999</v>
      </c>
      <c r="R35" s="147">
        <v>0.997</v>
      </c>
      <c r="S35" s="147">
        <v>0.998</v>
      </c>
      <c r="T35" s="147">
        <v>0.99299999999999999</v>
      </c>
      <c r="U35" s="147">
        <v>0.99299999999999999</v>
      </c>
      <c r="V35" s="147">
        <v>0.995</v>
      </c>
      <c r="W35" s="147">
        <v>0.995</v>
      </c>
      <c r="X35" s="147">
        <v>0.996</v>
      </c>
      <c r="Y35" s="147">
        <v>0.997</v>
      </c>
      <c r="Z35" s="147">
        <v>0.996</v>
      </c>
      <c r="AA35" s="167">
        <v>0.998</v>
      </c>
      <c r="AB35" s="123"/>
      <c r="AC35" s="54"/>
    </row>
    <row r="36" spans="1:76" s="52" customFormat="1" ht="15.75" thickBot="1" x14ac:dyDescent="0.3">
      <c r="A36" s="76" t="s">
        <v>21</v>
      </c>
      <c r="B36" s="101">
        <v>110</v>
      </c>
      <c r="C36" s="101" t="str">
        <f t="shared" si="0"/>
        <v>Knock 110kV</v>
      </c>
      <c r="D36" s="147">
        <v>1.0069999999999999</v>
      </c>
      <c r="E36" s="147">
        <v>1.004</v>
      </c>
      <c r="F36" s="147">
        <v>1.0089999999999999</v>
      </c>
      <c r="G36" s="147">
        <v>1.006</v>
      </c>
      <c r="H36" s="147">
        <v>1.0069999999999999</v>
      </c>
      <c r="I36" s="147">
        <v>1.0049999999999999</v>
      </c>
      <c r="J36" s="147">
        <v>1.01</v>
      </c>
      <c r="K36" s="147">
        <v>1.0089999999999999</v>
      </c>
      <c r="L36" s="147">
        <v>1.01</v>
      </c>
      <c r="M36" s="147">
        <v>1.01</v>
      </c>
      <c r="N36" s="147">
        <v>1.008</v>
      </c>
      <c r="O36" s="147">
        <v>1.008</v>
      </c>
      <c r="P36" s="147">
        <v>1.0069999999999999</v>
      </c>
      <c r="Q36" s="147">
        <v>1.01</v>
      </c>
      <c r="R36" s="147">
        <v>1.0029999999999999</v>
      </c>
      <c r="S36" s="147">
        <v>1.0049999999999999</v>
      </c>
      <c r="T36" s="147">
        <v>0.999</v>
      </c>
      <c r="U36" s="147">
        <v>1</v>
      </c>
      <c r="V36" s="147">
        <v>1.002</v>
      </c>
      <c r="W36" s="147">
        <v>1.0009999999999999</v>
      </c>
      <c r="X36" s="147">
        <v>1.0009999999999999</v>
      </c>
      <c r="Y36" s="147">
        <v>1.002</v>
      </c>
      <c r="Z36" s="147">
        <v>1.002</v>
      </c>
      <c r="AA36" s="167">
        <v>1.004</v>
      </c>
      <c r="AB36" s="123"/>
      <c r="AC36" s="54"/>
    </row>
    <row r="37" spans="1:76" s="52" customFormat="1" ht="15.75" thickBot="1" x14ac:dyDescent="0.3">
      <c r="A37" s="76" t="s">
        <v>22</v>
      </c>
      <c r="B37" s="101">
        <v>110</v>
      </c>
      <c r="C37" s="101" t="str">
        <f t="shared" si="0"/>
        <v>Larne 110kV</v>
      </c>
      <c r="D37" s="147">
        <v>0.999</v>
      </c>
      <c r="E37" s="147">
        <v>0.997</v>
      </c>
      <c r="F37" s="147">
        <v>1.0009999999999999</v>
      </c>
      <c r="G37" s="147">
        <v>0.999</v>
      </c>
      <c r="H37" s="147">
        <v>0.999</v>
      </c>
      <c r="I37" s="147">
        <v>0.998</v>
      </c>
      <c r="J37" s="147">
        <v>1.002</v>
      </c>
      <c r="K37" s="147">
        <v>1.002</v>
      </c>
      <c r="L37" s="147">
        <v>1.002</v>
      </c>
      <c r="M37" s="147">
        <v>1.0029999999999999</v>
      </c>
      <c r="N37" s="147">
        <v>1.0009999999999999</v>
      </c>
      <c r="O37" s="147">
        <v>1.002</v>
      </c>
      <c r="P37" s="147">
        <v>0.999</v>
      </c>
      <c r="Q37" s="147">
        <v>1.002</v>
      </c>
      <c r="R37" s="147">
        <v>0.995</v>
      </c>
      <c r="S37" s="147">
        <v>0.997</v>
      </c>
      <c r="T37" s="147">
        <v>0.99099999999999999</v>
      </c>
      <c r="U37" s="147">
        <v>0.99199999999999999</v>
      </c>
      <c r="V37" s="147">
        <v>0.99299999999999999</v>
      </c>
      <c r="W37" s="147">
        <v>0.99399999999999999</v>
      </c>
      <c r="X37" s="147">
        <v>0.99299999999999999</v>
      </c>
      <c r="Y37" s="147">
        <v>0.995</v>
      </c>
      <c r="Z37" s="147">
        <v>0.99399999999999999</v>
      </c>
      <c r="AA37" s="167">
        <v>0.997</v>
      </c>
      <c r="AB37" s="123"/>
      <c r="AC37" s="54"/>
    </row>
    <row r="38" spans="1:76" s="52" customFormat="1" ht="15.75" thickBot="1" x14ac:dyDescent="0.3">
      <c r="A38" s="76" t="s">
        <v>23</v>
      </c>
      <c r="B38" s="101">
        <v>110</v>
      </c>
      <c r="C38" s="101" t="str">
        <f t="shared" si="0"/>
        <v>Limavady 110kV</v>
      </c>
      <c r="D38" s="147">
        <v>0.98799999999999999</v>
      </c>
      <c r="E38" s="147">
        <v>0.98299999999999998</v>
      </c>
      <c r="F38" s="147">
        <v>0.99099999999999999</v>
      </c>
      <c r="G38" s="147">
        <v>0.98599999999999999</v>
      </c>
      <c r="H38" s="147">
        <v>0.98899999999999999</v>
      </c>
      <c r="I38" s="147">
        <v>0.98499999999999999</v>
      </c>
      <c r="J38" s="147">
        <v>0.99299999999999999</v>
      </c>
      <c r="K38" s="147">
        <v>0.99</v>
      </c>
      <c r="L38" s="147">
        <v>0.99299999999999999</v>
      </c>
      <c r="M38" s="147">
        <v>0.99</v>
      </c>
      <c r="N38" s="147">
        <v>0.99</v>
      </c>
      <c r="O38" s="147">
        <v>0.98799999999999999</v>
      </c>
      <c r="P38" s="147">
        <v>0.99</v>
      </c>
      <c r="Q38" s="147">
        <v>0.99099999999999999</v>
      </c>
      <c r="R38" s="147">
        <v>0.98399999999999999</v>
      </c>
      <c r="S38" s="147">
        <v>0.98299999999999998</v>
      </c>
      <c r="T38" s="147">
        <v>0.98199999999999998</v>
      </c>
      <c r="U38" s="147">
        <v>0.98199999999999998</v>
      </c>
      <c r="V38" s="147">
        <v>0.98599999999999999</v>
      </c>
      <c r="W38" s="147">
        <v>0.98299999999999998</v>
      </c>
      <c r="X38" s="147">
        <v>0.98899999999999999</v>
      </c>
      <c r="Y38" s="147">
        <v>0.98799999999999999</v>
      </c>
      <c r="Z38" s="147">
        <v>0.99</v>
      </c>
      <c r="AA38" s="167">
        <v>0.98899999999999999</v>
      </c>
      <c r="AB38" s="123"/>
      <c r="AC38" s="54"/>
    </row>
    <row r="39" spans="1:76" s="52" customFormat="1" ht="15.75" thickBot="1" x14ac:dyDescent="0.3">
      <c r="A39" s="76" t="s">
        <v>24</v>
      </c>
      <c r="B39" s="101">
        <v>110</v>
      </c>
      <c r="C39" s="101" t="str">
        <f t="shared" si="0"/>
        <v>Lisburn 110kV</v>
      </c>
      <c r="D39" s="147">
        <v>1.0049999999999999</v>
      </c>
      <c r="E39" s="147">
        <v>1.002</v>
      </c>
      <c r="F39" s="147">
        <v>1.0069999999999999</v>
      </c>
      <c r="G39" s="147">
        <v>1.0049999999999999</v>
      </c>
      <c r="H39" s="147">
        <v>1.0049999999999999</v>
      </c>
      <c r="I39" s="147">
        <v>1.0029999999999999</v>
      </c>
      <c r="J39" s="147">
        <v>1.008</v>
      </c>
      <c r="K39" s="147">
        <v>1.008</v>
      </c>
      <c r="L39" s="147">
        <v>1.008</v>
      </c>
      <c r="M39" s="147">
        <v>1.0089999999999999</v>
      </c>
      <c r="N39" s="147">
        <v>1.006</v>
      </c>
      <c r="O39" s="147">
        <v>1.0069999999999999</v>
      </c>
      <c r="P39" s="147">
        <v>1.0049999999999999</v>
      </c>
      <c r="Q39" s="147">
        <v>1.008</v>
      </c>
      <c r="R39" s="147">
        <v>1.0009999999999999</v>
      </c>
      <c r="S39" s="147">
        <v>1.0029999999999999</v>
      </c>
      <c r="T39" s="147">
        <v>0.997</v>
      </c>
      <c r="U39" s="147">
        <v>0.998</v>
      </c>
      <c r="V39" s="147">
        <v>0.999</v>
      </c>
      <c r="W39" s="147">
        <v>0.999</v>
      </c>
      <c r="X39" s="147">
        <v>0.999</v>
      </c>
      <c r="Y39" s="147">
        <v>1.0009999999999999</v>
      </c>
      <c r="Z39" s="147">
        <v>1</v>
      </c>
      <c r="AA39" s="167">
        <v>1.002</v>
      </c>
      <c r="AB39" s="123"/>
      <c r="AC39" s="54"/>
    </row>
    <row r="40" spans="1:76" s="52" customFormat="1" ht="15.75" thickBot="1" x14ac:dyDescent="0.3">
      <c r="A40" s="76" t="s">
        <v>25</v>
      </c>
      <c r="B40" s="101">
        <v>110</v>
      </c>
      <c r="C40" s="101" t="str">
        <f t="shared" si="0"/>
        <v>Lisaghmore 110kV</v>
      </c>
      <c r="D40" s="147">
        <v>0.98799999999999999</v>
      </c>
      <c r="E40" s="147">
        <v>0.98399999999999999</v>
      </c>
      <c r="F40" s="147">
        <v>0.99</v>
      </c>
      <c r="G40" s="147">
        <v>0.98599999999999999</v>
      </c>
      <c r="H40" s="147">
        <v>0.98799999999999999</v>
      </c>
      <c r="I40" s="147">
        <v>0.98599999999999999</v>
      </c>
      <c r="J40" s="147">
        <v>0.99199999999999999</v>
      </c>
      <c r="K40" s="147">
        <v>0.99099999999999999</v>
      </c>
      <c r="L40" s="147">
        <v>0.99199999999999999</v>
      </c>
      <c r="M40" s="147">
        <v>0.99099999999999999</v>
      </c>
      <c r="N40" s="147">
        <v>0.99</v>
      </c>
      <c r="O40" s="147">
        <v>0.98899999999999999</v>
      </c>
      <c r="P40" s="147">
        <v>0.99199999999999999</v>
      </c>
      <c r="Q40" s="147">
        <v>0.99199999999999999</v>
      </c>
      <c r="R40" s="147">
        <v>0.98499999999999999</v>
      </c>
      <c r="S40" s="147">
        <v>0.98399999999999999</v>
      </c>
      <c r="T40" s="147">
        <v>0.98499999999999999</v>
      </c>
      <c r="U40" s="147">
        <v>0.98499999999999999</v>
      </c>
      <c r="V40" s="147">
        <v>0.98899999999999999</v>
      </c>
      <c r="W40" s="147">
        <v>0.98599999999999999</v>
      </c>
      <c r="X40" s="147">
        <v>0.99199999999999999</v>
      </c>
      <c r="Y40" s="147">
        <v>0.99099999999999999</v>
      </c>
      <c r="Z40" s="147">
        <v>0.99299999999999999</v>
      </c>
      <c r="AA40" s="167">
        <v>0.99299999999999999</v>
      </c>
      <c r="AB40" s="123"/>
      <c r="AC40" s="54"/>
    </row>
    <row r="41" spans="1:76" s="52" customFormat="1" ht="15.75" thickBot="1" x14ac:dyDescent="0.3">
      <c r="A41" s="76" t="s">
        <v>26</v>
      </c>
      <c r="B41" s="101">
        <v>110</v>
      </c>
      <c r="C41" s="101" t="str">
        <f t="shared" si="0"/>
        <v>Loguestown 110kV</v>
      </c>
      <c r="D41" s="147">
        <v>0.98899999999999999</v>
      </c>
      <c r="E41" s="147">
        <v>0.98399999999999999</v>
      </c>
      <c r="F41" s="147">
        <v>0.99299999999999999</v>
      </c>
      <c r="G41" s="147">
        <v>0.98599999999999999</v>
      </c>
      <c r="H41" s="147">
        <v>0.99</v>
      </c>
      <c r="I41" s="147">
        <v>0.98599999999999999</v>
      </c>
      <c r="J41" s="147">
        <v>0.995</v>
      </c>
      <c r="K41" s="147">
        <v>0.99099999999999999</v>
      </c>
      <c r="L41" s="147">
        <v>0.99399999999999999</v>
      </c>
      <c r="M41" s="147">
        <v>0.99099999999999999</v>
      </c>
      <c r="N41" s="147">
        <v>0.99099999999999999</v>
      </c>
      <c r="O41" s="147">
        <v>0.98799999999999999</v>
      </c>
      <c r="P41" s="147">
        <v>0.99</v>
      </c>
      <c r="Q41" s="147">
        <v>0.99099999999999999</v>
      </c>
      <c r="R41" s="147">
        <v>0.98399999999999999</v>
      </c>
      <c r="S41" s="147">
        <v>0.98299999999999998</v>
      </c>
      <c r="T41" s="147">
        <v>0.98099999999999998</v>
      </c>
      <c r="U41" s="147">
        <v>0.98199999999999998</v>
      </c>
      <c r="V41" s="147">
        <v>0.98499999999999999</v>
      </c>
      <c r="W41" s="147">
        <v>0.98299999999999998</v>
      </c>
      <c r="X41" s="147">
        <v>0.98699999999999999</v>
      </c>
      <c r="Y41" s="147">
        <v>0.98699999999999999</v>
      </c>
      <c r="Z41" s="147">
        <v>0.98899999999999999</v>
      </c>
      <c r="AA41" s="167">
        <v>0.98899999999999999</v>
      </c>
      <c r="AB41" s="123"/>
      <c r="AC41" s="54"/>
    </row>
    <row r="42" spans="1:76" s="52" customFormat="1" ht="15.75" thickBot="1" x14ac:dyDescent="0.3">
      <c r="A42" s="76" t="s">
        <v>27</v>
      </c>
      <c r="B42" s="101">
        <v>275</v>
      </c>
      <c r="C42" s="101" t="str">
        <f t="shared" si="0"/>
        <v>Magherafelt 275kV</v>
      </c>
      <c r="D42" s="147">
        <v>0.998</v>
      </c>
      <c r="E42" s="147">
        <v>0.996</v>
      </c>
      <c r="F42" s="147">
        <v>1</v>
      </c>
      <c r="G42" s="147">
        <v>0.998</v>
      </c>
      <c r="H42" s="147">
        <v>0.998</v>
      </c>
      <c r="I42" s="147">
        <v>0.997</v>
      </c>
      <c r="J42" s="147">
        <v>1.0009999999999999</v>
      </c>
      <c r="K42" s="147">
        <v>1.0009999999999999</v>
      </c>
      <c r="L42" s="147">
        <v>1.0009999999999999</v>
      </c>
      <c r="M42" s="147">
        <v>1.002</v>
      </c>
      <c r="N42" s="147">
        <v>1</v>
      </c>
      <c r="O42" s="147">
        <v>1</v>
      </c>
      <c r="P42" s="147">
        <v>1</v>
      </c>
      <c r="Q42" s="147">
        <v>1.002</v>
      </c>
      <c r="R42" s="147">
        <v>0.995</v>
      </c>
      <c r="S42" s="147">
        <v>0.996</v>
      </c>
      <c r="T42" s="147">
        <v>0.99199999999999999</v>
      </c>
      <c r="U42" s="147">
        <v>0.99299999999999999</v>
      </c>
      <c r="V42" s="147">
        <v>0.995</v>
      </c>
      <c r="W42" s="147">
        <v>0.99399999999999999</v>
      </c>
      <c r="X42" s="147">
        <v>0.995</v>
      </c>
      <c r="Y42" s="147">
        <v>0.996</v>
      </c>
      <c r="Z42" s="147">
        <v>0.996</v>
      </c>
      <c r="AA42" s="167">
        <v>0.997</v>
      </c>
      <c r="AB42" s="123"/>
      <c r="AC42" s="54"/>
    </row>
    <row r="43" spans="1:76" s="52" customFormat="1" ht="15.75" thickBot="1" x14ac:dyDescent="0.3">
      <c r="A43" s="76" t="s">
        <v>98</v>
      </c>
      <c r="B43" s="101">
        <v>110</v>
      </c>
      <c r="C43" s="101" t="str">
        <f t="shared" si="0"/>
        <v>Magherakeel 110kV</v>
      </c>
      <c r="D43" s="147">
        <v>0.97799999999999998</v>
      </c>
      <c r="E43" s="147">
        <v>0.97299999999999998</v>
      </c>
      <c r="F43" s="147">
        <v>0.98</v>
      </c>
      <c r="G43" s="147">
        <v>0.97499999999999998</v>
      </c>
      <c r="H43" s="147">
        <v>0.97799999999999998</v>
      </c>
      <c r="I43" s="147">
        <v>0.97399999999999998</v>
      </c>
      <c r="J43" s="147">
        <v>0.98099999999999998</v>
      </c>
      <c r="K43" s="147">
        <v>0.97799999999999998</v>
      </c>
      <c r="L43" s="147">
        <v>0.98099999999999998</v>
      </c>
      <c r="M43" s="147">
        <v>0.97799999999999998</v>
      </c>
      <c r="N43" s="147">
        <v>0.97899999999999998</v>
      </c>
      <c r="O43" s="147">
        <v>0.97599999999999998</v>
      </c>
      <c r="P43" s="147">
        <v>0.97799999999999998</v>
      </c>
      <c r="Q43" s="147">
        <v>0.97699999999999998</v>
      </c>
      <c r="R43" s="147">
        <v>0.97299999999999998</v>
      </c>
      <c r="S43" s="147">
        <v>0.97099999999999997</v>
      </c>
      <c r="T43" s="147">
        <v>0.97099999999999997</v>
      </c>
      <c r="U43" s="147">
        <v>0.96899999999999997</v>
      </c>
      <c r="V43" s="147">
        <v>0.97299999999999998</v>
      </c>
      <c r="W43" s="147">
        <v>0.96899999999999997</v>
      </c>
      <c r="X43" s="147">
        <v>0.97399999999999998</v>
      </c>
      <c r="Y43" s="147">
        <v>0.97099999999999997</v>
      </c>
      <c r="Z43" s="147">
        <v>0.97499999999999998</v>
      </c>
      <c r="AA43" s="167">
        <v>0.97299999999999998</v>
      </c>
      <c r="AB43" s="123"/>
      <c r="AC43" s="54"/>
    </row>
    <row r="44" spans="1:76" s="52" customFormat="1" ht="15.75" thickBot="1" x14ac:dyDescent="0.3">
      <c r="A44" s="87" t="s">
        <v>197</v>
      </c>
      <c r="B44" s="107"/>
      <c r="C44" s="101" t="str">
        <f t="shared" si="0"/>
        <v>Moyle (Ballycronan More) kV</v>
      </c>
      <c r="D44" s="147">
        <v>0</v>
      </c>
      <c r="E44" s="147">
        <v>0</v>
      </c>
      <c r="F44" s="147">
        <v>0</v>
      </c>
      <c r="G44" s="147">
        <v>0</v>
      </c>
      <c r="H44" s="147">
        <v>0</v>
      </c>
      <c r="I44" s="147">
        <v>0</v>
      </c>
      <c r="J44" s="147">
        <v>0</v>
      </c>
      <c r="K44" s="147">
        <v>0</v>
      </c>
      <c r="L44" s="147">
        <v>0</v>
      </c>
      <c r="M44" s="147">
        <v>0</v>
      </c>
      <c r="N44" s="147">
        <v>0</v>
      </c>
      <c r="O44" s="147">
        <v>0</v>
      </c>
      <c r="P44" s="147">
        <v>0</v>
      </c>
      <c r="Q44" s="147">
        <v>0</v>
      </c>
      <c r="R44" s="147">
        <v>0</v>
      </c>
      <c r="S44" s="147">
        <v>0</v>
      </c>
      <c r="T44" s="147">
        <v>0</v>
      </c>
      <c r="U44" s="147">
        <v>0</v>
      </c>
      <c r="V44" s="147">
        <v>0</v>
      </c>
      <c r="W44" s="147">
        <v>0</v>
      </c>
      <c r="X44" s="147">
        <v>0</v>
      </c>
      <c r="Y44" s="147">
        <v>0</v>
      </c>
      <c r="Z44" s="147">
        <v>0</v>
      </c>
      <c r="AA44" s="167">
        <v>0</v>
      </c>
      <c r="AB44" s="124"/>
      <c r="AC44" s="54"/>
    </row>
    <row r="45" spans="1:76" s="57" customFormat="1" ht="15.75" thickBot="1" x14ac:dyDescent="0.3">
      <c r="A45" s="139" t="s">
        <v>198</v>
      </c>
      <c r="B45" s="92">
        <v>275</v>
      </c>
      <c r="C45" s="112" t="s">
        <v>159</v>
      </c>
      <c r="D45" s="147">
        <v>0.97599999999999998</v>
      </c>
      <c r="E45" s="147">
        <v>0.97599999999999998</v>
      </c>
      <c r="F45" s="147">
        <v>0.97599999999999998</v>
      </c>
      <c r="G45" s="147">
        <v>0.97599999999999998</v>
      </c>
      <c r="H45" s="147">
        <v>0.97599999999999998</v>
      </c>
      <c r="I45" s="147">
        <v>0.97599999999999998</v>
      </c>
      <c r="J45" s="147">
        <v>0.97599999999999998</v>
      </c>
      <c r="K45" s="147">
        <v>0.97599999999999998</v>
      </c>
      <c r="L45" s="147">
        <v>0.97599999999999998</v>
      </c>
      <c r="M45" s="147">
        <v>0.97599999999999998</v>
      </c>
      <c r="N45" s="147">
        <v>0.97599999999999998</v>
      </c>
      <c r="O45" s="147">
        <v>0.97599999999999998</v>
      </c>
      <c r="P45" s="147">
        <v>0.97599999999999998</v>
      </c>
      <c r="Q45" s="147">
        <v>0.97599999999999998</v>
      </c>
      <c r="R45" s="147">
        <v>0.97599999999999998</v>
      </c>
      <c r="S45" s="147">
        <v>0.97599999999999998</v>
      </c>
      <c r="T45" s="147">
        <v>0.97599999999999998</v>
      </c>
      <c r="U45" s="147">
        <v>0.97599999999999998</v>
      </c>
      <c r="V45" s="147">
        <v>0.97599999999999998</v>
      </c>
      <c r="W45" s="147">
        <v>0.97599999999999998</v>
      </c>
      <c r="X45" s="147">
        <v>0.97599999999999998</v>
      </c>
      <c r="Y45" s="147">
        <v>0.97599999999999998</v>
      </c>
      <c r="Z45" s="147">
        <v>0.97599999999999998</v>
      </c>
      <c r="AA45" s="167">
        <v>0.97599999999999998</v>
      </c>
      <c r="AB45" s="140"/>
      <c r="AC45" s="58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</row>
    <row r="46" spans="1:76" s="52" customFormat="1" ht="15.75" thickBot="1" x14ac:dyDescent="0.3">
      <c r="A46" s="76" t="s">
        <v>28</v>
      </c>
      <c r="B46" s="101">
        <v>110</v>
      </c>
      <c r="C46" s="101" t="str">
        <f t="shared" si="0"/>
        <v>Newtownards 110kV</v>
      </c>
      <c r="D46" s="147">
        <v>1.008</v>
      </c>
      <c r="E46" s="147">
        <v>1.0049999999999999</v>
      </c>
      <c r="F46" s="147">
        <v>1.0109999999999999</v>
      </c>
      <c r="G46" s="147">
        <v>1.0069999999999999</v>
      </c>
      <c r="H46" s="147">
        <v>1.008</v>
      </c>
      <c r="I46" s="147">
        <v>1.006</v>
      </c>
      <c r="J46" s="147">
        <v>1.0109999999999999</v>
      </c>
      <c r="K46" s="147">
        <v>1.0109999999999999</v>
      </c>
      <c r="L46" s="147">
        <v>1.012</v>
      </c>
      <c r="M46" s="147">
        <v>1.012</v>
      </c>
      <c r="N46" s="147">
        <v>1.01</v>
      </c>
      <c r="O46" s="147">
        <v>1.0089999999999999</v>
      </c>
      <c r="P46" s="147">
        <v>1.0089999999999999</v>
      </c>
      <c r="Q46" s="147">
        <v>1.0109999999999999</v>
      </c>
      <c r="R46" s="147">
        <v>1.0049999999999999</v>
      </c>
      <c r="S46" s="147">
        <v>1.006</v>
      </c>
      <c r="T46" s="147">
        <v>1</v>
      </c>
      <c r="U46" s="147">
        <v>1.0009999999999999</v>
      </c>
      <c r="V46" s="147">
        <v>1.0029999999999999</v>
      </c>
      <c r="W46" s="147">
        <v>1.002</v>
      </c>
      <c r="X46" s="147">
        <v>1.002</v>
      </c>
      <c r="Y46" s="147">
        <v>1.0029999999999999</v>
      </c>
      <c r="Z46" s="147">
        <v>1.0029999999999999</v>
      </c>
      <c r="AA46" s="167">
        <v>1.0049999999999999</v>
      </c>
      <c r="AB46" s="123"/>
      <c r="AC46" s="54"/>
    </row>
    <row r="47" spans="1:76" s="52" customFormat="1" ht="15.75" thickBot="1" x14ac:dyDescent="0.3">
      <c r="A47" s="76" t="s">
        <v>29</v>
      </c>
      <c r="B47" s="101">
        <v>110</v>
      </c>
      <c r="C47" s="101" t="str">
        <f t="shared" si="0"/>
        <v>Newry 110kV</v>
      </c>
      <c r="D47" s="147">
        <v>1.0089999999999999</v>
      </c>
      <c r="E47" s="147">
        <v>1.0049999999999999</v>
      </c>
      <c r="F47" s="147">
        <v>1.0129999999999999</v>
      </c>
      <c r="G47" s="147">
        <v>1.008</v>
      </c>
      <c r="H47" s="147">
        <v>1.01</v>
      </c>
      <c r="I47" s="147">
        <v>1.0069999999999999</v>
      </c>
      <c r="J47" s="147">
        <v>1.0129999999999999</v>
      </c>
      <c r="K47" s="147">
        <v>1.0109999999999999</v>
      </c>
      <c r="L47" s="147">
        <v>1.014</v>
      </c>
      <c r="M47" s="147">
        <v>1.012</v>
      </c>
      <c r="N47" s="147">
        <v>1.012</v>
      </c>
      <c r="O47" s="147">
        <v>1.01</v>
      </c>
      <c r="P47" s="147">
        <v>1.0109999999999999</v>
      </c>
      <c r="Q47" s="147">
        <v>1.0109999999999999</v>
      </c>
      <c r="R47" s="147">
        <v>1.0069999999999999</v>
      </c>
      <c r="S47" s="147">
        <v>1.0069999999999999</v>
      </c>
      <c r="T47" s="147">
        <v>1.0029999999999999</v>
      </c>
      <c r="U47" s="147">
        <v>1.002</v>
      </c>
      <c r="V47" s="147">
        <v>1.0049999999999999</v>
      </c>
      <c r="W47" s="147">
        <v>1.0029999999999999</v>
      </c>
      <c r="X47" s="147">
        <v>1.0049999999999999</v>
      </c>
      <c r="Y47" s="147">
        <v>1.004</v>
      </c>
      <c r="Z47" s="147">
        <v>1.006</v>
      </c>
      <c r="AA47" s="167">
        <v>1.006</v>
      </c>
      <c r="AB47" s="123"/>
      <c r="AC47" s="54"/>
    </row>
    <row r="48" spans="1:76" s="52" customFormat="1" ht="15.75" thickBot="1" x14ac:dyDescent="0.3">
      <c r="A48" s="76" t="s">
        <v>30</v>
      </c>
      <c r="B48" s="101">
        <v>110</v>
      </c>
      <c r="C48" s="101" t="str">
        <f t="shared" si="0"/>
        <v>Omagh 110kV</v>
      </c>
      <c r="D48" s="147">
        <v>0.98799999999999999</v>
      </c>
      <c r="E48" s="147">
        <v>0.98299999999999998</v>
      </c>
      <c r="F48" s="147">
        <v>0.99</v>
      </c>
      <c r="G48" s="147">
        <v>0.98499999999999999</v>
      </c>
      <c r="H48" s="147">
        <v>0.98799999999999999</v>
      </c>
      <c r="I48" s="147">
        <v>0.98399999999999999</v>
      </c>
      <c r="J48" s="147">
        <v>0.99099999999999999</v>
      </c>
      <c r="K48" s="147">
        <v>0.98799999999999999</v>
      </c>
      <c r="L48" s="147">
        <v>0.99099999999999999</v>
      </c>
      <c r="M48" s="147">
        <v>0.98899999999999999</v>
      </c>
      <c r="N48" s="147">
        <v>0.98899999999999999</v>
      </c>
      <c r="O48" s="147">
        <v>0.98599999999999999</v>
      </c>
      <c r="P48" s="147">
        <v>0.98899999999999999</v>
      </c>
      <c r="Q48" s="147">
        <v>0.98699999999999999</v>
      </c>
      <c r="R48" s="147">
        <v>0.98399999999999999</v>
      </c>
      <c r="S48" s="147">
        <v>0.98199999999999998</v>
      </c>
      <c r="T48" s="147">
        <v>0.98099999999999998</v>
      </c>
      <c r="U48" s="147">
        <v>0.97899999999999998</v>
      </c>
      <c r="V48" s="147">
        <v>0.98299999999999998</v>
      </c>
      <c r="W48" s="147">
        <v>0.97899999999999998</v>
      </c>
      <c r="X48" s="147">
        <v>0.98399999999999999</v>
      </c>
      <c r="Y48" s="147">
        <v>0.98199999999999998</v>
      </c>
      <c r="Z48" s="147">
        <v>0.98499999999999999</v>
      </c>
      <c r="AA48" s="167">
        <v>0.98299999999999998</v>
      </c>
      <c r="AB48" s="123"/>
      <c r="AC48" s="54"/>
    </row>
    <row r="49" spans="1:76" s="52" customFormat="1" ht="15.75" thickBot="1" x14ac:dyDescent="0.3">
      <c r="A49" s="76" t="s">
        <v>31</v>
      </c>
      <c r="B49" s="101">
        <v>110</v>
      </c>
      <c r="C49" s="101" t="str">
        <f t="shared" si="0"/>
        <v>Rathgael 110kV</v>
      </c>
      <c r="D49" s="147">
        <v>1.01</v>
      </c>
      <c r="E49" s="147">
        <v>1.006</v>
      </c>
      <c r="F49" s="147">
        <v>1.0129999999999999</v>
      </c>
      <c r="G49" s="147">
        <v>1.0089999999999999</v>
      </c>
      <c r="H49" s="147">
        <v>1.01</v>
      </c>
      <c r="I49" s="147">
        <v>1.008</v>
      </c>
      <c r="J49" s="147">
        <v>1.014</v>
      </c>
      <c r="K49" s="147">
        <v>1.012</v>
      </c>
      <c r="L49" s="147">
        <v>1.014</v>
      </c>
      <c r="M49" s="147">
        <v>1.0129999999999999</v>
      </c>
      <c r="N49" s="147">
        <v>1.012</v>
      </c>
      <c r="O49" s="147">
        <v>1.0109999999999999</v>
      </c>
      <c r="P49" s="147">
        <v>1.01</v>
      </c>
      <c r="Q49" s="147">
        <v>1.0129999999999999</v>
      </c>
      <c r="R49" s="147">
        <v>1.0069999999999999</v>
      </c>
      <c r="S49" s="147">
        <v>1.0069999999999999</v>
      </c>
      <c r="T49" s="147">
        <v>1.002</v>
      </c>
      <c r="U49" s="147">
        <v>1.002</v>
      </c>
      <c r="V49" s="147">
        <v>1.004</v>
      </c>
      <c r="W49" s="147">
        <v>1.0029999999999999</v>
      </c>
      <c r="X49" s="147">
        <v>1.004</v>
      </c>
      <c r="Y49" s="147">
        <v>1.0049999999999999</v>
      </c>
      <c r="Z49" s="147">
        <v>1.0049999999999999</v>
      </c>
      <c r="AA49" s="167">
        <v>1.0069999999999999</v>
      </c>
      <c r="AB49" s="123"/>
      <c r="AC49" s="54"/>
    </row>
    <row r="50" spans="1:76" s="52" customFormat="1" ht="15.75" thickBot="1" x14ac:dyDescent="0.3">
      <c r="A50" s="76" t="s">
        <v>32</v>
      </c>
      <c r="B50" s="101">
        <v>110</v>
      </c>
      <c r="C50" s="101" t="str">
        <f t="shared" si="0"/>
        <v>Rosebank 110kV</v>
      </c>
      <c r="D50" s="147">
        <v>1.006</v>
      </c>
      <c r="E50" s="147">
        <v>1.0029999999999999</v>
      </c>
      <c r="F50" s="147">
        <v>1.008</v>
      </c>
      <c r="G50" s="147">
        <v>1.0049999999999999</v>
      </c>
      <c r="H50" s="147">
        <v>1.006</v>
      </c>
      <c r="I50" s="147">
        <v>1.004</v>
      </c>
      <c r="J50" s="147">
        <v>1.0089999999999999</v>
      </c>
      <c r="K50" s="147">
        <v>1.0089999999999999</v>
      </c>
      <c r="L50" s="147">
        <v>1.0089999999999999</v>
      </c>
      <c r="M50" s="147">
        <v>1.0089999999999999</v>
      </c>
      <c r="N50" s="147">
        <v>1.008</v>
      </c>
      <c r="O50" s="147">
        <v>1.0069999999999999</v>
      </c>
      <c r="P50" s="147">
        <v>1.006</v>
      </c>
      <c r="Q50" s="147">
        <v>1.0089999999999999</v>
      </c>
      <c r="R50" s="147">
        <v>1.0029999999999999</v>
      </c>
      <c r="S50" s="147">
        <v>1.004</v>
      </c>
      <c r="T50" s="147">
        <v>0.998</v>
      </c>
      <c r="U50" s="147">
        <v>0.999</v>
      </c>
      <c r="V50" s="147">
        <v>1.0009999999999999</v>
      </c>
      <c r="W50" s="147">
        <v>1</v>
      </c>
      <c r="X50" s="147">
        <v>1</v>
      </c>
      <c r="Y50" s="147">
        <v>1.0009999999999999</v>
      </c>
      <c r="Z50" s="147">
        <v>1.0009999999999999</v>
      </c>
      <c r="AA50" s="167">
        <v>1.0029999999999999</v>
      </c>
      <c r="AB50" s="123"/>
      <c r="AC50" s="54"/>
    </row>
    <row r="51" spans="1:76" s="52" customFormat="1" ht="15.75" thickBot="1" x14ac:dyDescent="0.3">
      <c r="A51" s="76" t="s">
        <v>73</v>
      </c>
      <c r="B51" s="101">
        <v>110</v>
      </c>
      <c r="C51" s="101" t="str">
        <f t="shared" si="0"/>
        <v>Springtown 110kV</v>
      </c>
      <c r="D51" s="147">
        <v>0.98799999999999999</v>
      </c>
      <c r="E51" s="147">
        <v>0.98499999999999999</v>
      </c>
      <c r="F51" s="147">
        <v>0.99099999999999999</v>
      </c>
      <c r="G51" s="147">
        <v>0.98699999999999999</v>
      </c>
      <c r="H51" s="147">
        <v>0.98899999999999999</v>
      </c>
      <c r="I51" s="147">
        <v>0.98599999999999999</v>
      </c>
      <c r="J51" s="147">
        <v>0.99299999999999999</v>
      </c>
      <c r="K51" s="147">
        <v>0.99199999999999999</v>
      </c>
      <c r="L51" s="147">
        <v>0.99199999999999999</v>
      </c>
      <c r="M51" s="147">
        <v>0.99099999999999999</v>
      </c>
      <c r="N51" s="147">
        <v>0.99099999999999999</v>
      </c>
      <c r="O51" s="147">
        <v>0.98899999999999999</v>
      </c>
      <c r="P51" s="147">
        <v>0.99199999999999999</v>
      </c>
      <c r="Q51" s="147">
        <v>0.99299999999999999</v>
      </c>
      <c r="R51" s="147">
        <v>0.98599999999999999</v>
      </c>
      <c r="S51" s="147">
        <v>0.98499999999999999</v>
      </c>
      <c r="T51" s="147">
        <v>0.98499999999999999</v>
      </c>
      <c r="U51" s="147">
        <v>0.98499999999999999</v>
      </c>
      <c r="V51" s="147">
        <v>0.98899999999999999</v>
      </c>
      <c r="W51" s="147">
        <v>0.98699999999999999</v>
      </c>
      <c r="X51" s="147">
        <v>0.99299999999999999</v>
      </c>
      <c r="Y51" s="147">
        <v>0.99199999999999999</v>
      </c>
      <c r="Z51" s="147">
        <v>0.99299999999999999</v>
      </c>
      <c r="AA51" s="167">
        <v>0.99299999999999999</v>
      </c>
      <c r="AB51" s="123"/>
      <c r="AC51" s="54"/>
    </row>
    <row r="52" spans="1:76" s="52" customFormat="1" ht="15.75" thickBot="1" x14ac:dyDescent="0.3">
      <c r="A52" s="76" t="s">
        <v>33</v>
      </c>
      <c r="B52" s="101">
        <v>110</v>
      </c>
      <c r="C52" s="101" t="str">
        <f t="shared" si="0"/>
        <v>Strabane 110kV</v>
      </c>
      <c r="D52" s="147">
        <v>0.98599999999999999</v>
      </c>
      <c r="E52" s="147">
        <v>0.98099999999999998</v>
      </c>
      <c r="F52" s="147">
        <v>0.98899999999999999</v>
      </c>
      <c r="G52" s="147">
        <v>0.98399999999999999</v>
      </c>
      <c r="H52" s="147">
        <v>0.98699999999999999</v>
      </c>
      <c r="I52" s="147">
        <v>0.98299999999999998</v>
      </c>
      <c r="J52" s="147">
        <v>0.99099999999999999</v>
      </c>
      <c r="K52" s="147">
        <v>0.98799999999999999</v>
      </c>
      <c r="L52" s="147">
        <v>0.99</v>
      </c>
      <c r="M52" s="147">
        <v>0.98799999999999999</v>
      </c>
      <c r="N52" s="147">
        <v>0.98799999999999999</v>
      </c>
      <c r="O52" s="147">
        <v>0.98499999999999999</v>
      </c>
      <c r="P52" s="147">
        <v>0.98899999999999999</v>
      </c>
      <c r="Q52" s="147">
        <v>0.98699999999999999</v>
      </c>
      <c r="R52" s="147">
        <v>0.98299999999999998</v>
      </c>
      <c r="S52" s="147">
        <v>0.98099999999999998</v>
      </c>
      <c r="T52" s="147">
        <v>0.98199999999999998</v>
      </c>
      <c r="U52" s="147">
        <v>0.98</v>
      </c>
      <c r="V52" s="147">
        <v>0.98499999999999999</v>
      </c>
      <c r="W52" s="147">
        <v>0.98099999999999998</v>
      </c>
      <c r="X52" s="147">
        <v>0.98699999999999999</v>
      </c>
      <c r="Y52" s="147">
        <v>0.98399999999999999</v>
      </c>
      <c r="Z52" s="147">
        <v>0.98799999999999999</v>
      </c>
      <c r="AA52" s="167">
        <v>0.98599999999999999</v>
      </c>
      <c r="AB52" s="123"/>
      <c r="AC52" s="54"/>
    </row>
    <row r="53" spans="1:76" s="52" customFormat="1" ht="15.75" thickBot="1" x14ac:dyDescent="0.3">
      <c r="A53" s="76" t="s">
        <v>34</v>
      </c>
      <c r="B53" s="101">
        <v>110</v>
      </c>
      <c r="C53" s="101" t="str">
        <f t="shared" si="0"/>
        <v>Tandragee 110kV</v>
      </c>
      <c r="D53" s="147">
        <v>1.0029999999999999</v>
      </c>
      <c r="E53" s="147">
        <v>1.0009999999999999</v>
      </c>
      <c r="F53" s="147">
        <v>1.0049999999999999</v>
      </c>
      <c r="G53" s="147">
        <v>1.0029999999999999</v>
      </c>
      <c r="H53" s="147">
        <v>1.0029999999999999</v>
      </c>
      <c r="I53" s="147">
        <v>1.002</v>
      </c>
      <c r="J53" s="147">
        <v>1.006</v>
      </c>
      <c r="K53" s="147">
        <v>1.0049999999999999</v>
      </c>
      <c r="L53" s="147">
        <v>1.006</v>
      </c>
      <c r="M53" s="147">
        <v>1.006</v>
      </c>
      <c r="N53" s="147">
        <v>1.0049999999999999</v>
      </c>
      <c r="O53" s="147">
        <v>1.004</v>
      </c>
      <c r="P53" s="147">
        <v>1.0049999999999999</v>
      </c>
      <c r="Q53" s="147">
        <v>1.006</v>
      </c>
      <c r="R53" s="147">
        <v>1.0009999999999999</v>
      </c>
      <c r="S53" s="147">
        <v>1.0009999999999999</v>
      </c>
      <c r="T53" s="147">
        <v>0.997</v>
      </c>
      <c r="U53" s="147">
        <v>0.997</v>
      </c>
      <c r="V53" s="147">
        <v>0.999</v>
      </c>
      <c r="W53" s="147">
        <v>0.998</v>
      </c>
      <c r="X53" s="147">
        <v>1</v>
      </c>
      <c r="Y53" s="147">
        <v>1</v>
      </c>
      <c r="Z53" s="147">
        <v>1</v>
      </c>
      <c r="AA53" s="167">
        <v>1.0009999999999999</v>
      </c>
      <c r="AB53" s="123"/>
      <c r="AC53" s="54"/>
    </row>
    <row r="54" spans="1:76" s="52" customFormat="1" ht="15.75" thickBot="1" x14ac:dyDescent="0.3">
      <c r="A54" s="76" t="s">
        <v>34</v>
      </c>
      <c r="B54" s="101">
        <v>275</v>
      </c>
      <c r="C54" s="101" t="str">
        <f t="shared" si="0"/>
        <v>Tandragee 275kV</v>
      </c>
      <c r="D54" s="147">
        <v>1.0009999999999999</v>
      </c>
      <c r="E54" s="147">
        <v>0.999</v>
      </c>
      <c r="F54" s="147">
        <v>1.0029999999999999</v>
      </c>
      <c r="G54" s="147">
        <v>1.0009999999999999</v>
      </c>
      <c r="H54" s="147">
        <v>1.0009999999999999</v>
      </c>
      <c r="I54" s="147">
        <v>1</v>
      </c>
      <c r="J54" s="147">
        <v>1.0029999999999999</v>
      </c>
      <c r="K54" s="147">
        <v>1.0029999999999999</v>
      </c>
      <c r="L54" s="147">
        <v>1.004</v>
      </c>
      <c r="M54" s="147">
        <v>1.004</v>
      </c>
      <c r="N54" s="147">
        <v>1.002</v>
      </c>
      <c r="O54" s="147">
        <v>1.002</v>
      </c>
      <c r="P54" s="147">
        <v>1.002</v>
      </c>
      <c r="Q54" s="147">
        <v>1.004</v>
      </c>
      <c r="R54" s="147">
        <v>0.999</v>
      </c>
      <c r="S54" s="147">
        <v>0.999</v>
      </c>
      <c r="T54" s="147">
        <v>0.995</v>
      </c>
      <c r="U54" s="147">
        <v>0.995</v>
      </c>
      <c r="V54" s="147">
        <v>0.997</v>
      </c>
      <c r="W54" s="147">
        <v>0.996</v>
      </c>
      <c r="X54" s="147">
        <v>0.998</v>
      </c>
      <c r="Y54" s="147">
        <v>0.998</v>
      </c>
      <c r="Z54" s="147">
        <v>0.998</v>
      </c>
      <c r="AA54" s="167">
        <v>0.999</v>
      </c>
      <c r="AB54" s="123"/>
      <c r="AC54" s="54"/>
    </row>
    <row r="55" spans="1:76" s="52" customFormat="1" ht="15.75" thickBot="1" x14ac:dyDescent="0.3">
      <c r="A55" s="76" t="s">
        <v>61</v>
      </c>
      <c r="B55" s="101">
        <v>110</v>
      </c>
      <c r="C55" s="101" t="str">
        <f t="shared" si="0"/>
        <v>Tamnamore 110kV</v>
      </c>
      <c r="D55" s="147">
        <v>0.998</v>
      </c>
      <c r="E55" s="147">
        <v>0.995</v>
      </c>
      <c r="F55" s="147">
        <v>1</v>
      </c>
      <c r="G55" s="147">
        <v>0.997</v>
      </c>
      <c r="H55" s="147">
        <v>0.998</v>
      </c>
      <c r="I55" s="147">
        <v>0.996</v>
      </c>
      <c r="J55" s="147">
        <v>1</v>
      </c>
      <c r="K55" s="147">
        <v>1</v>
      </c>
      <c r="L55" s="147">
        <v>1.0009999999999999</v>
      </c>
      <c r="M55" s="147">
        <v>1</v>
      </c>
      <c r="N55" s="147">
        <v>0.999</v>
      </c>
      <c r="O55" s="147">
        <v>0.999</v>
      </c>
      <c r="P55" s="147">
        <v>0.999</v>
      </c>
      <c r="Q55" s="147">
        <v>1</v>
      </c>
      <c r="R55" s="147">
        <v>0.995</v>
      </c>
      <c r="S55" s="147">
        <v>0.995</v>
      </c>
      <c r="T55" s="147">
        <v>0.99199999999999999</v>
      </c>
      <c r="U55" s="147">
        <v>0.99099999999999999</v>
      </c>
      <c r="V55" s="147">
        <v>0.99399999999999999</v>
      </c>
      <c r="W55" s="147">
        <v>0.99299999999999999</v>
      </c>
      <c r="X55" s="147">
        <v>0.995</v>
      </c>
      <c r="Y55" s="147">
        <v>0.99399999999999999</v>
      </c>
      <c r="Z55" s="147">
        <v>0.995</v>
      </c>
      <c r="AA55" s="167">
        <v>0.996</v>
      </c>
      <c r="AB55" s="123"/>
      <c r="AC55" s="54"/>
    </row>
    <row r="56" spans="1:76" s="52" customFormat="1" ht="15.75" thickBot="1" x14ac:dyDescent="0.3">
      <c r="A56" s="76" t="s">
        <v>61</v>
      </c>
      <c r="B56" s="101">
        <v>275</v>
      </c>
      <c r="C56" s="101" t="str">
        <f t="shared" si="0"/>
        <v>Tamnamore 275kV</v>
      </c>
      <c r="D56" s="147">
        <v>1.0009999999999999</v>
      </c>
      <c r="E56" s="147">
        <v>0.998</v>
      </c>
      <c r="F56" s="147">
        <v>1.0009999999999999</v>
      </c>
      <c r="G56" s="147">
        <v>0.997</v>
      </c>
      <c r="H56" s="147">
        <v>1</v>
      </c>
      <c r="I56" s="147">
        <v>0.997</v>
      </c>
      <c r="J56" s="147">
        <v>0.999</v>
      </c>
      <c r="K56" s="147">
        <v>1.0009999999999999</v>
      </c>
      <c r="L56" s="147">
        <v>0.999</v>
      </c>
      <c r="M56" s="147">
        <v>1.0009999999999999</v>
      </c>
      <c r="N56" s="147">
        <v>0.997</v>
      </c>
      <c r="O56" s="147">
        <v>0.998</v>
      </c>
      <c r="P56" s="147">
        <v>1</v>
      </c>
      <c r="Q56" s="147">
        <v>1.0009999999999999</v>
      </c>
      <c r="R56" s="147">
        <v>1.0009999999999999</v>
      </c>
      <c r="S56" s="147">
        <v>0.999</v>
      </c>
      <c r="T56" s="147">
        <v>0.998</v>
      </c>
      <c r="U56" s="147">
        <v>0.996</v>
      </c>
      <c r="V56" s="147">
        <v>1</v>
      </c>
      <c r="W56" s="147">
        <v>0.997</v>
      </c>
      <c r="X56" s="147">
        <v>1</v>
      </c>
      <c r="Y56" s="147">
        <v>0.999</v>
      </c>
      <c r="Z56" s="147">
        <v>0.999</v>
      </c>
      <c r="AA56" s="167">
        <v>0.995</v>
      </c>
      <c r="AB56" s="123"/>
      <c r="AC56" s="54"/>
    </row>
    <row r="57" spans="1:76" s="52" customFormat="1" ht="15.75" thickBot="1" x14ac:dyDescent="0.3">
      <c r="A57" s="76" t="s">
        <v>74</v>
      </c>
      <c r="B57" s="101">
        <v>110</v>
      </c>
      <c r="C57" s="101" t="str">
        <f t="shared" si="0"/>
        <v>Waringstown 110kV</v>
      </c>
      <c r="D57" s="147">
        <v>1.006</v>
      </c>
      <c r="E57" s="147">
        <v>1.0029999999999999</v>
      </c>
      <c r="F57" s="147">
        <v>1.008</v>
      </c>
      <c r="G57" s="147">
        <v>1.0049999999999999</v>
      </c>
      <c r="H57" s="147">
        <v>1.006</v>
      </c>
      <c r="I57" s="147">
        <v>1.004</v>
      </c>
      <c r="J57" s="147">
        <v>1.0089999999999999</v>
      </c>
      <c r="K57" s="147">
        <v>1.008</v>
      </c>
      <c r="L57" s="147">
        <v>1.0089999999999999</v>
      </c>
      <c r="M57" s="147">
        <v>1.008</v>
      </c>
      <c r="N57" s="147">
        <v>1.0069999999999999</v>
      </c>
      <c r="O57" s="147">
        <v>1.0069999999999999</v>
      </c>
      <c r="P57" s="147">
        <v>1.0069999999999999</v>
      </c>
      <c r="Q57" s="147">
        <v>1.008</v>
      </c>
      <c r="R57" s="147">
        <v>1.0029999999999999</v>
      </c>
      <c r="S57" s="147">
        <v>1.004</v>
      </c>
      <c r="T57" s="147">
        <v>0.999</v>
      </c>
      <c r="U57" s="147">
        <v>0.999</v>
      </c>
      <c r="V57" s="147">
        <v>1.0009999999999999</v>
      </c>
      <c r="W57" s="147">
        <v>1</v>
      </c>
      <c r="X57" s="147">
        <v>1.002</v>
      </c>
      <c r="Y57" s="147">
        <v>1.002</v>
      </c>
      <c r="Z57" s="147">
        <v>1.0029999999999999</v>
      </c>
      <c r="AA57" s="167">
        <v>1.0029999999999999</v>
      </c>
      <c r="AB57" s="123"/>
      <c r="AC57" s="54"/>
    </row>
    <row r="58" spans="1:76" ht="15.75" thickBot="1" x14ac:dyDescent="0.3">
      <c r="A58" s="93" t="s">
        <v>208</v>
      </c>
      <c r="B58" s="92">
        <v>110</v>
      </c>
      <c r="C58" s="101" t="str">
        <f t="shared" si="0"/>
        <v>Rasharkin 110kV</v>
      </c>
      <c r="D58" s="147">
        <v>0.98699999999999999</v>
      </c>
      <c r="E58" s="147">
        <v>0.98299999999999998</v>
      </c>
      <c r="F58" s="147">
        <v>0.99</v>
      </c>
      <c r="G58" s="147">
        <v>0.98599999999999999</v>
      </c>
      <c r="H58" s="147">
        <v>0.98799999999999999</v>
      </c>
      <c r="I58" s="147">
        <v>0.98499999999999999</v>
      </c>
      <c r="J58" s="147">
        <v>0.99199999999999999</v>
      </c>
      <c r="K58" s="147">
        <v>0.98899999999999999</v>
      </c>
      <c r="L58" s="147">
        <v>0.99099999999999999</v>
      </c>
      <c r="M58" s="147">
        <v>0.99</v>
      </c>
      <c r="N58" s="147">
        <v>0.98799999999999999</v>
      </c>
      <c r="O58" s="147">
        <v>0.98699999999999999</v>
      </c>
      <c r="P58" s="147">
        <v>0.98699999999999999</v>
      </c>
      <c r="Q58" s="147">
        <v>0.99</v>
      </c>
      <c r="R58" s="147">
        <v>0.98199999999999998</v>
      </c>
      <c r="S58" s="147">
        <v>0.98299999999999998</v>
      </c>
      <c r="T58" s="147">
        <v>0.97799999999999998</v>
      </c>
      <c r="U58" s="147">
        <v>0.98</v>
      </c>
      <c r="V58" s="147">
        <v>0.98099999999999998</v>
      </c>
      <c r="W58" s="147">
        <v>0.98099999999999998</v>
      </c>
      <c r="X58" s="147">
        <v>0.98299999999999998</v>
      </c>
      <c r="Y58" s="147">
        <v>0.98399999999999999</v>
      </c>
      <c r="Z58" s="147">
        <v>0.98499999999999999</v>
      </c>
      <c r="AA58" s="167">
        <v>0.98599999999999999</v>
      </c>
      <c r="AB58" s="125"/>
      <c r="AC58" s="54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14"/>
      <c r="AS58" s="14"/>
      <c r="AT58" s="14"/>
      <c r="AU58" s="14"/>
      <c r="AV58" s="14"/>
      <c r="AW58" s="14"/>
      <c r="AX58" s="14"/>
      <c r="AY58" s="14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</row>
    <row r="59" spans="1:76" ht="15.75" thickBot="1" x14ac:dyDescent="0.3">
      <c r="A59" s="93" t="s">
        <v>209</v>
      </c>
      <c r="B59" s="92">
        <v>110</v>
      </c>
      <c r="C59" s="101" t="str">
        <f t="shared" si="0"/>
        <v>Gort 110kV</v>
      </c>
      <c r="D59" s="147">
        <v>0.99</v>
      </c>
      <c r="E59" s="147">
        <v>0.98499999999999999</v>
      </c>
      <c r="F59" s="147">
        <v>0.99199999999999999</v>
      </c>
      <c r="G59" s="147">
        <v>0.98799999999999999</v>
      </c>
      <c r="H59" s="147">
        <v>0.99</v>
      </c>
      <c r="I59" s="147">
        <v>0.98699999999999999</v>
      </c>
      <c r="J59" s="147">
        <v>0.99299999999999999</v>
      </c>
      <c r="K59" s="147">
        <v>0.99099999999999999</v>
      </c>
      <c r="L59" s="147">
        <v>0.99299999999999999</v>
      </c>
      <c r="M59" s="147">
        <v>0.99099999999999999</v>
      </c>
      <c r="N59" s="147">
        <v>0.99099999999999999</v>
      </c>
      <c r="O59" s="147">
        <v>0.98899999999999999</v>
      </c>
      <c r="P59" s="147">
        <v>0.99099999999999999</v>
      </c>
      <c r="Q59" s="147">
        <v>0.99</v>
      </c>
      <c r="R59" s="147">
        <v>0.98599999999999999</v>
      </c>
      <c r="S59" s="147">
        <v>0.98499999999999999</v>
      </c>
      <c r="T59" s="147">
        <v>0.98299999999999998</v>
      </c>
      <c r="U59" s="147">
        <v>0.98199999999999998</v>
      </c>
      <c r="V59" s="147">
        <v>0.98499999999999999</v>
      </c>
      <c r="W59" s="147">
        <v>0.98199999999999998</v>
      </c>
      <c r="X59" s="147">
        <v>0.98599999999999999</v>
      </c>
      <c r="Y59" s="147">
        <v>0.98399999999999999</v>
      </c>
      <c r="Z59" s="147">
        <v>0.98699999999999999</v>
      </c>
      <c r="AA59" s="167">
        <v>0.98599999999999999</v>
      </c>
      <c r="AB59" s="125"/>
      <c r="AC59" s="54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14"/>
      <c r="AS59" s="14"/>
      <c r="AT59" s="14"/>
      <c r="AU59" s="14"/>
      <c r="AV59" s="14"/>
      <c r="AW59" s="14"/>
      <c r="AX59" s="14"/>
      <c r="AY59" s="14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</row>
    <row r="60" spans="1:76" ht="15.75" thickBot="1" x14ac:dyDescent="0.3">
      <c r="A60" s="83" t="s">
        <v>210</v>
      </c>
      <c r="B60" s="92">
        <v>110</v>
      </c>
      <c r="C60" s="101" t="str">
        <f t="shared" si="0"/>
        <v>Tremoge 110kV</v>
      </c>
      <c r="D60" s="147">
        <v>0.99</v>
      </c>
      <c r="E60" s="147">
        <v>0.98599999999999999</v>
      </c>
      <c r="F60" s="147">
        <v>0.99199999999999999</v>
      </c>
      <c r="G60" s="147">
        <v>0.98799999999999999</v>
      </c>
      <c r="H60" s="147">
        <v>0.99</v>
      </c>
      <c r="I60" s="147">
        <v>0.98699999999999999</v>
      </c>
      <c r="J60" s="147">
        <v>0.99299999999999999</v>
      </c>
      <c r="K60" s="147">
        <v>0.99099999999999999</v>
      </c>
      <c r="L60" s="147">
        <v>0.99299999999999999</v>
      </c>
      <c r="M60" s="147">
        <v>0.99199999999999999</v>
      </c>
      <c r="N60" s="147">
        <v>0.99099999999999999</v>
      </c>
      <c r="O60" s="147">
        <v>0.98899999999999999</v>
      </c>
      <c r="P60" s="147">
        <v>0.99099999999999999</v>
      </c>
      <c r="Q60" s="147">
        <v>0.99099999999999999</v>
      </c>
      <c r="R60" s="147">
        <v>0.98599999999999999</v>
      </c>
      <c r="S60" s="147">
        <v>0.98499999999999999</v>
      </c>
      <c r="T60" s="147">
        <v>0.98399999999999999</v>
      </c>
      <c r="U60" s="147">
        <v>0.98199999999999998</v>
      </c>
      <c r="V60" s="147">
        <v>0.98599999999999999</v>
      </c>
      <c r="W60" s="147">
        <v>0.98299999999999998</v>
      </c>
      <c r="X60" s="147">
        <v>0.98599999999999999</v>
      </c>
      <c r="Y60" s="147">
        <v>0.98499999999999999</v>
      </c>
      <c r="Z60" s="147">
        <v>0.98699999999999999</v>
      </c>
      <c r="AA60" s="167">
        <v>0.98599999999999999</v>
      </c>
      <c r="AB60" s="126"/>
      <c r="AC60" s="54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14"/>
      <c r="AS60" s="14"/>
      <c r="AT60" s="14"/>
      <c r="AU60" s="14"/>
      <c r="AV60" s="14"/>
      <c r="AW60" s="14"/>
      <c r="AX60" s="14"/>
      <c r="AY60" s="14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</row>
    <row r="61" spans="1:76" ht="15.75" thickBot="1" x14ac:dyDescent="0.3">
      <c r="A61" s="104" t="s">
        <v>252</v>
      </c>
      <c r="B61" s="103">
        <v>110</v>
      </c>
      <c r="C61" s="101" t="str">
        <f t="shared" si="0"/>
        <v>Brockaghboy 110kV</v>
      </c>
      <c r="D61" s="147">
        <v>0.98599999999999999</v>
      </c>
      <c r="E61" s="147">
        <v>0.98199999999999998</v>
      </c>
      <c r="F61" s="147">
        <v>0.98899999999999999</v>
      </c>
      <c r="G61" s="147">
        <v>0.98399999999999999</v>
      </c>
      <c r="H61" s="147">
        <v>0.98599999999999999</v>
      </c>
      <c r="I61" s="147">
        <v>0.98299999999999998</v>
      </c>
      <c r="J61" s="147">
        <v>0.99</v>
      </c>
      <c r="K61" s="147">
        <v>0.98799999999999999</v>
      </c>
      <c r="L61" s="147">
        <v>0.99</v>
      </c>
      <c r="M61" s="147">
        <v>0.98799999999999999</v>
      </c>
      <c r="N61" s="147">
        <v>0.98699999999999999</v>
      </c>
      <c r="O61" s="147">
        <v>0.98599999999999999</v>
      </c>
      <c r="P61" s="147">
        <v>0.98499999999999999</v>
      </c>
      <c r="Q61" s="147">
        <v>0.98799999999999999</v>
      </c>
      <c r="R61" s="147">
        <v>0.98</v>
      </c>
      <c r="S61" s="147">
        <v>0.98099999999999998</v>
      </c>
      <c r="T61" s="147">
        <v>0.97599999999999998</v>
      </c>
      <c r="U61" s="147">
        <v>0.97899999999999998</v>
      </c>
      <c r="V61" s="147">
        <v>0.98</v>
      </c>
      <c r="W61" s="147">
        <v>0.98</v>
      </c>
      <c r="X61" s="147">
        <v>0.98099999999999998</v>
      </c>
      <c r="Y61" s="147">
        <v>0.98199999999999998</v>
      </c>
      <c r="Z61" s="147">
        <v>0.98299999999999998</v>
      </c>
      <c r="AA61" s="167">
        <v>0.98399999999999999</v>
      </c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</row>
    <row r="62" spans="1:76" ht="15.75" thickBot="1" x14ac:dyDescent="0.3">
      <c r="A62" s="104" t="s">
        <v>253</v>
      </c>
      <c r="B62" s="103">
        <v>110</v>
      </c>
      <c r="C62" s="101" t="str">
        <f t="shared" si="0"/>
        <v>Curraghmulkin 110kV</v>
      </c>
      <c r="D62" s="147">
        <v>0.98499999999999999</v>
      </c>
      <c r="E62" s="147">
        <v>0.97899999999999998</v>
      </c>
      <c r="F62" s="147">
        <v>0.98799999999999999</v>
      </c>
      <c r="G62" s="147">
        <v>0.98199999999999998</v>
      </c>
      <c r="H62" s="147">
        <v>0.98499999999999999</v>
      </c>
      <c r="I62" s="147">
        <v>0.98099999999999998</v>
      </c>
      <c r="J62" s="147">
        <v>0.98899999999999999</v>
      </c>
      <c r="K62" s="147">
        <v>0.98499999999999999</v>
      </c>
      <c r="L62" s="147">
        <v>0.98899999999999999</v>
      </c>
      <c r="M62" s="147">
        <v>0.98499999999999999</v>
      </c>
      <c r="N62" s="147">
        <v>0.98599999999999999</v>
      </c>
      <c r="O62" s="147">
        <v>0.98199999999999998</v>
      </c>
      <c r="P62" s="147">
        <v>0.98599999999999999</v>
      </c>
      <c r="Q62" s="147">
        <v>0.98399999999999999</v>
      </c>
      <c r="R62" s="147">
        <v>0.98099999999999998</v>
      </c>
      <c r="S62" s="147">
        <v>0.97799999999999998</v>
      </c>
      <c r="T62" s="147">
        <v>0.97799999999999998</v>
      </c>
      <c r="U62" s="147">
        <v>0.97499999999999998</v>
      </c>
      <c r="V62" s="147">
        <v>0.98</v>
      </c>
      <c r="W62" s="147">
        <v>0.97499999999999998</v>
      </c>
      <c r="X62" s="147">
        <v>0.98099999999999998</v>
      </c>
      <c r="Y62" s="147">
        <v>0.97799999999999998</v>
      </c>
      <c r="Z62" s="147">
        <v>0.98199999999999998</v>
      </c>
      <c r="AA62" s="167">
        <v>0.97899999999999998</v>
      </c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</row>
    <row r="63" spans="1:76" ht="15.75" thickBot="1" x14ac:dyDescent="0.3">
      <c r="A63" s="104" t="s">
        <v>254</v>
      </c>
      <c r="B63" s="103">
        <v>110</v>
      </c>
      <c r="C63" s="101" t="str">
        <f t="shared" si="0"/>
        <v>Omagh South 110kV</v>
      </c>
      <c r="D63" s="147">
        <v>0.98699999999999999</v>
      </c>
      <c r="E63" s="147">
        <v>0.98099999999999998</v>
      </c>
      <c r="F63" s="147">
        <v>0.99</v>
      </c>
      <c r="G63" s="147">
        <v>0.98399999999999999</v>
      </c>
      <c r="H63" s="147">
        <v>0.98699999999999999</v>
      </c>
      <c r="I63" s="147">
        <v>0.98199999999999998</v>
      </c>
      <c r="J63" s="147">
        <v>0.99099999999999999</v>
      </c>
      <c r="K63" s="147">
        <v>0.98599999999999999</v>
      </c>
      <c r="L63" s="147">
        <v>0.99099999999999999</v>
      </c>
      <c r="M63" s="147">
        <v>0.98699999999999999</v>
      </c>
      <c r="N63" s="147">
        <v>0.98799999999999999</v>
      </c>
      <c r="O63" s="147">
        <v>0.98399999999999999</v>
      </c>
      <c r="P63" s="147">
        <v>0.98699999999999999</v>
      </c>
      <c r="Q63" s="147">
        <v>0.98599999999999999</v>
      </c>
      <c r="R63" s="147">
        <v>0.98299999999999998</v>
      </c>
      <c r="S63" s="147">
        <v>0.98</v>
      </c>
      <c r="T63" s="147">
        <v>0.98</v>
      </c>
      <c r="U63" s="147">
        <v>0.97699999999999998</v>
      </c>
      <c r="V63" s="147">
        <v>0.98199999999999998</v>
      </c>
      <c r="W63" s="147">
        <v>0.97699999999999998</v>
      </c>
      <c r="X63" s="147">
        <v>0.98299999999999998</v>
      </c>
      <c r="Y63" s="147">
        <v>0.98</v>
      </c>
      <c r="Z63" s="147">
        <v>0.98399999999999999</v>
      </c>
      <c r="AA63" s="167">
        <v>0.98099999999999998</v>
      </c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</row>
    <row r="64" spans="1:76" ht="15.75" thickBot="1" x14ac:dyDescent="0.3">
      <c r="A64" s="106" t="s">
        <v>255</v>
      </c>
      <c r="B64" s="105">
        <v>110</v>
      </c>
      <c r="C64" s="75" t="str">
        <f t="shared" si="0"/>
        <v>Slieve Kirk 110kV</v>
      </c>
      <c r="D64" s="168">
        <v>0.98299999999999998</v>
      </c>
      <c r="E64" s="168">
        <v>0.97899999999999998</v>
      </c>
      <c r="F64" s="168">
        <v>0.98499999999999999</v>
      </c>
      <c r="G64" s="168">
        <v>0.98099999999999998</v>
      </c>
      <c r="H64" s="168">
        <v>0.98299999999999998</v>
      </c>
      <c r="I64" s="168">
        <v>0.98</v>
      </c>
      <c r="J64" s="168">
        <v>0.98699999999999999</v>
      </c>
      <c r="K64" s="168">
        <v>0.98499999999999999</v>
      </c>
      <c r="L64" s="168">
        <v>0.98599999999999999</v>
      </c>
      <c r="M64" s="168">
        <v>0.98499999999999999</v>
      </c>
      <c r="N64" s="168">
        <v>0.98499999999999999</v>
      </c>
      <c r="O64" s="168">
        <v>0.98299999999999998</v>
      </c>
      <c r="P64" s="168">
        <v>0.98599999999999999</v>
      </c>
      <c r="Q64" s="168">
        <v>0.98499999999999999</v>
      </c>
      <c r="R64" s="168">
        <v>0.97899999999999998</v>
      </c>
      <c r="S64" s="168">
        <v>0.97799999999999998</v>
      </c>
      <c r="T64" s="168">
        <v>0.97899999999999998</v>
      </c>
      <c r="U64" s="168">
        <v>0.97799999999999998</v>
      </c>
      <c r="V64" s="168">
        <v>0.98199999999999998</v>
      </c>
      <c r="W64" s="168">
        <v>0.97899999999999998</v>
      </c>
      <c r="X64" s="168">
        <v>0.98499999999999999</v>
      </c>
      <c r="Y64" s="168">
        <v>0.98299999999999998</v>
      </c>
      <c r="Z64" s="168">
        <v>0.98599999999999999</v>
      </c>
      <c r="AA64" s="169">
        <v>0.98299999999999998</v>
      </c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</row>
    <row r="66" spans="1:27" ht="15.75" thickBot="1" x14ac:dyDescent="0.3"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5.75" customHeight="1" thickBot="1" x14ac:dyDescent="0.3">
      <c r="A67" s="299" t="s">
        <v>291</v>
      </c>
      <c r="B67" s="300"/>
      <c r="C67" s="300"/>
      <c r="D67" s="300"/>
      <c r="E67" s="300"/>
      <c r="F67" s="300"/>
      <c r="G67" s="300"/>
      <c r="H67" s="300"/>
      <c r="I67" s="300"/>
      <c r="J67" s="300"/>
      <c r="K67" s="300"/>
      <c r="L67" s="301"/>
    </row>
    <row r="68" spans="1:27" ht="15.75" customHeight="1" x14ac:dyDescent="0.25">
      <c r="A68" s="165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</row>
  </sheetData>
  <mergeCells count="21">
    <mergeCell ref="F3:G3"/>
    <mergeCell ref="H3:I3"/>
    <mergeCell ref="J3:K3"/>
    <mergeCell ref="L3:M3"/>
    <mergeCell ref="N3:O3"/>
    <mergeCell ref="A67:L67"/>
    <mergeCell ref="A1:AA1"/>
    <mergeCell ref="A2:A4"/>
    <mergeCell ref="B2:B4"/>
    <mergeCell ref="Z3:AA3"/>
    <mergeCell ref="P3:Q3"/>
    <mergeCell ref="R3:S3"/>
    <mergeCell ref="T2:W2"/>
    <mergeCell ref="X2:AA2"/>
    <mergeCell ref="T3:U3"/>
    <mergeCell ref="V3:W3"/>
    <mergeCell ref="D2:G2"/>
    <mergeCell ref="H2:K2"/>
    <mergeCell ref="L2:S2"/>
    <mergeCell ref="D3:E3"/>
    <mergeCell ref="X3:Y3"/>
  </mergeCells>
  <phoneticPr fontId="43" type="noConversion"/>
  <pageMargins left="0.75" right="0.75" top="1" bottom="1" header="0.5" footer="0.5"/>
  <pageSetup paperSize="8" scale="65" fitToHeight="0" orientation="landscape" r:id="rId1"/>
  <headerFooter alignWithMargins="0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152"/>
  <sheetViews>
    <sheetView view="pageBreakPreview" zoomScale="60" zoomScaleNormal="70" workbookViewId="0">
      <pane xSplit="1" ySplit="4" topLeftCell="B33" activePane="bottomRight" state="frozen"/>
      <selection activeCell="C67" sqref="C67"/>
      <selection pane="topRight" activeCell="C67" sqref="C67"/>
      <selection pane="bottomLeft" activeCell="C67" sqref="C67"/>
      <selection pane="bottomRight" activeCell="J62" sqref="J62"/>
    </sheetView>
  </sheetViews>
  <sheetFormatPr defaultRowHeight="15" x14ac:dyDescent="0.25"/>
  <cols>
    <col min="1" max="1" width="37.140625" style="1" customWidth="1"/>
    <col min="2" max="2" width="14.7109375" style="1" customWidth="1"/>
    <col min="3" max="3" width="16.28515625" style="1" customWidth="1"/>
    <col min="4" max="4" width="31.42578125" style="1" customWidth="1"/>
    <col min="5" max="6" width="12.85546875" style="1" bestFit="1" customWidth="1"/>
    <col min="7" max="8" width="12.42578125" style="1" bestFit="1" customWidth="1"/>
    <col min="9" max="9" width="11.5703125" style="1" bestFit="1" customWidth="1"/>
    <col min="10" max="10" width="12.85546875" style="1" bestFit="1" customWidth="1"/>
    <col min="11" max="11" width="11.5703125" style="1" bestFit="1" customWidth="1"/>
    <col min="12" max="12" width="12.85546875" style="1" bestFit="1" customWidth="1"/>
    <col min="13" max="13" width="12" style="1" bestFit="1" customWidth="1"/>
    <col min="14" max="14" width="12.85546875" style="1" bestFit="1" customWidth="1"/>
    <col min="15" max="15" width="12.42578125" style="1" bestFit="1" customWidth="1"/>
    <col min="16" max="16" width="12.85546875" style="1" bestFit="1" customWidth="1"/>
    <col min="17" max="17" width="12.42578125" style="1" bestFit="1" customWidth="1"/>
    <col min="18" max="24" width="12.85546875" style="1" bestFit="1" customWidth="1"/>
    <col min="25" max="26" width="12.42578125" style="1" bestFit="1" customWidth="1"/>
    <col min="27" max="28" width="12.85546875" style="1" bestFit="1" customWidth="1"/>
    <col min="29" max="29" width="9.140625" style="1"/>
    <col min="30" max="31" width="9.140625" style="14"/>
    <col min="32" max="16384" width="9.140625" style="1"/>
  </cols>
  <sheetData>
    <row r="1" spans="1:31" ht="15.75" thickBot="1" x14ac:dyDescent="0.3">
      <c r="A1" s="331" t="s">
        <v>292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3"/>
      <c r="AD1" s="1"/>
      <c r="AE1" s="1"/>
    </row>
    <row r="2" spans="1:31" ht="15" customHeight="1" thickBot="1" x14ac:dyDescent="0.3">
      <c r="A2" s="317" t="s">
        <v>58</v>
      </c>
      <c r="B2" s="320" t="s">
        <v>37</v>
      </c>
      <c r="C2" s="320"/>
      <c r="D2" s="334" t="s">
        <v>38</v>
      </c>
      <c r="E2" s="327" t="s">
        <v>39</v>
      </c>
      <c r="F2" s="328"/>
      <c r="G2" s="328"/>
      <c r="H2" s="328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30"/>
      <c r="AD2" s="1"/>
      <c r="AE2" s="1"/>
    </row>
    <row r="3" spans="1:31" ht="15" customHeight="1" thickBot="1" x14ac:dyDescent="0.3">
      <c r="A3" s="318"/>
      <c r="B3" s="322"/>
      <c r="C3" s="322"/>
      <c r="D3" s="335"/>
      <c r="E3" s="313" t="s">
        <v>277</v>
      </c>
      <c r="F3" s="314"/>
      <c r="G3" s="308" t="s">
        <v>278</v>
      </c>
      <c r="H3" s="308"/>
      <c r="I3" s="308" t="s">
        <v>279</v>
      </c>
      <c r="J3" s="308"/>
      <c r="K3" s="308" t="s">
        <v>280</v>
      </c>
      <c r="L3" s="309"/>
      <c r="M3" s="308" t="s">
        <v>281</v>
      </c>
      <c r="N3" s="309"/>
      <c r="O3" s="308" t="s">
        <v>282</v>
      </c>
      <c r="P3" s="309"/>
      <c r="Q3" s="308" t="s">
        <v>283</v>
      </c>
      <c r="R3" s="309"/>
      <c r="S3" s="308" t="s">
        <v>284</v>
      </c>
      <c r="T3" s="309"/>
      <c r="U3" s="308" t="s">
        <v>285</v>
      </c>
      <c r="V3" s="309"/>
      <c r="W3" s="308" t="s">
        <v>286</v>
      </c>
      <c r="X3" s="309"/>
      <c r="Y3" s="308" t="s">
        <v>287</v>
      </c>
      <c r="Z3" s="309"/>
      <c r="AA3" s="308" t="s">
        <v>288</v>
      </c>
      <c r="AB3" s="309"/>
      <c r="AD3" s="1"/>
      <c r="AE3" s="1"/>
    </row>
    <row r="4" spans="1:31" ht="15.75" thickBot="1" x14ac:dyDescent="0.3">
      <c r="A4" s="319"/>
      <c r="B4" s="96" t="s">
        <v>64</v>
      </c>
      <c r="C4" s="78" t="s">
        <v>65</v>
      </c>
      <c r="D4" s="336"/>
      <c r="E4" s="157" t="s">
        <v>35</v>
      </c>
      <c r="F4" s="157" t="s">
        <v>36</v>
      </c>
      <c r="G4" s="157" t="s">
        <v>35</v>
      </c>
      <c r="H4" s="157" t="s">
        <v>36</v>
      </c>
      <c r="I4" s="157" t="s">
        <v>35</v>
      </c>
      <c r="J4" s="157" t="s">
        <v>36</v>
      </c>
      <c r="K4" s="157" t="s">
        <v>35</v>
      </c>
      <c r="L4" s="157" t="s">
        <v>36</v>
      </c>
      <c r="M4" s="157" t="s">
        <v>35</v>
      </c>
      <c r="N4" s="157" t="s">
        <v>36</v>
      </c>
      <c r="O4" s="157" t="s">
        <v>35</v>
      </c>
      <c r="P4" s="157" t="s">
        <v>36</v>
      </c>
      <c r="Q4" s="157" t="s">
        <v>35</v>
      </c>
      <c r="R4" s="157" t="s">
        <v>36</v>
      </c>
      <c r="S4" s="157" t="s">
        <v>35</v>
      </c>
      <c r="T4" s="157" t="s">
        <v>36</v>
      </c>
      <c r="U4" s="157" t="s">
        <v>35</v>
      </c>
      <c r="V4" s="157" t="s">
        <v>36</v>
      </c>
      <c r="W4" s="157" t="s">
        <v>35</v>
      </c>
      <c r="X4" s="157" t="s">
        <v>36</v>
      </c>
      <c r="Y4" s="157" t="s">
        <v>35</v>
      </c>
      <c r="Z4" s="157" t="s">
        <v>36</v>
      </c>
      <c r="AA4" s="157" t="s">
        <v>35</v>
      </c>
      <c r="AB4" s="157" t="s">
        <v>36</v>
      </c>
      <c r="AD4" s="1"/>
      <c r="AE4" s="1"/>
    </row>
    <row r="5" spans="1:31" s="52" customFormat="1" ht="15.75" thickBot="1" x14ac:dyDescent="0.3">
      <c r="A5" s="355" t="s">
        <v>109</v>
      </c>
      <c r="B5" s="110" t="s">
        <v>110</v>
      </c>
      <c r="C5" s="248" t="s">
        <v>101</v>
      </c>
      <c r="D5" s="91" t="s">
        <v>143</v>
      </c>
      <c r="E5" s="61">
        <f>VLOOKUP($D5,'NI TLAFs 2018-19'!$C$5:$AA$64,2,FALSE)</f>
        <v>0.999</v>
      </c>
      <c r="F5" s="62">
        <f>VLOOKUP($D5,'NI TLAFs 2018-19'!$C$5:$AA$64,3,FALSE)</f>
        <v>0.998</v>
      </c>
      <c r="G5" s="62">
        <f>VLOOKUP($D5,'NI TLAFs 2018-19'!$C$5:$AA$64,4,FALSE)</f>
        <v>1.0009999999999999</v>
      </c>
      <c r="H5" s="62">
        <f>VLOOKUP($D5,'NI TLAFs 2018-19'!$C$5:$AA$64,5,FALSE)</f>
        <v>1</v>
      </c>
      <c r="I5" s="62">
        <f>VLOOKUP($D5,'NI TLAFs 2018-19'!$C$5:$AA$64,6,FALSE)</f>
        <v>0.999</v>
      </c>
      <c r="J5" s="62">
        <f>VLOOKUP($D5,'NI TLAFs 2018-19'!$C$5:$AA$64,7,FALSE)</f>
        <v>0.999</v>
      </c>
      <c r="K5" s="62">
        <f>VLOOKUP($D5,'NI TLAFs 2018-19'!$C$5:$AA$64,8,FALSE)</f>
        <v>1.0009999999999999</v>
      </c>
      <c r="L5" s="62">
        <f>VLOOKUP($D5,'NI TLAFs 2018-19'!$C$5:$AA$64,9,FALSE)</f>
        <v>1.0029999999999999</v>
      </c>
      <c r="M5" s="62">
        <f>VLOOKUP($D5,'NI TLAFs 2018-19'!$C$5:$AA$64,10,FALSE)</f>
        <v>1.002</v>
      </c>
      <c r="N5" s="62">
        <f>VLOOKUP($D5,'NI TLAFs 2018-19'!$C$5:$AA$64,11,FALSE)</f>
        <v>1.004</v>
      </c>
      <c r="O5" s="62">
        <f>VLOOKUP($D5,'NI TLAFs 2018-19'!$C$5:$AA$64,12,FALSE)</f>
        <v>1.0009999999999999</v>
      </c>
      <c r="P5" s="62">
        <f>VLOOKUP($D5,'NI TLAFs 2018-19'!$C$5:$AA$64,13,FALSE)</f>
        <v>1.002</v>
      </c>
      <c r="Q5" s="62">
        <f>VLOOKUP($D5,'NI TLAFs 2018-19'!$C$5:$AA$64,14,FALSE)</f>
        <v>0.999</v>
      </c>
      <c r="R5" s="62">
        <f>VLOOKUP($D5,'NI TLAFs 2018-19'!$C$5:$AA$64,15,FALSE)</f>
        <v>1.0029999999999999</v>
      </c>
      <c r="S5" s="62">
        <f>VLOOKUP($D5,'NI TLAFs 2018-19'!$C$5:$AA$64,16,FALSE)</f>
        <v>0.995</v>
      </c>
      <c r="T5" s="62">
        <f>VLOOKUP($D5,'NI TLAFs 2018-19'!$C$5:$AA$64,17,FALSE)</f>
        <v>0.998</v>
      </c>
      <c r="U5" s="62">
        <f>VLOOKUP($D5,'NI TLAFs 2018-19'!$C$5:$AA$64,18,FALSE)</f>
        <v>0.99099999999999999</v>
      </c>
      <c r="V5" s="62">
        <f>VLOOKUP($D5,'NI TLAFs 2018-19'!$C$5:$AA$64,19,FALSE)</f>
        <v>0.99299999999999999</v>
      </c>
      <c r="W5" s="62">
        <f>VLOOKUP($D5,'NI TLAFs 2018-19'!$C$5:$AA$64,20,FALSE)</f>
        <v>0.99399999999999999</v>
      </c>
      <c r="X5" s="62">
        <f>VLOOKUP($D5,'NI TLAFs 2018-19'!$C$5:$AA$64,21,FALSE)</f>
        <v>0.995</v>
      </c>
      <c r="Y5" s="62">
        <f>VLOOKUP($D5,'NI TLAFs 2018-19'!$C$5:$AA$64,22,FALSE)</f>
        <v>0.99299999999999999</v>
      </c>
      <c r="Z5" s="62">
        <f>VLOOKUP($D5,'NI TLAFs 2018-19'!$C$5:$AA$64,23,FALSE)</f>
        <v>0.996</v>
      </c>
      <c r="AA5" s="62">
        <f>VLOOKUP($D5,'NI TLAFs 2018-19'!$C$5:$AA$64,24,FALSE)</f>
        <v>0.99399999999999999</v>
      </c>
      <c r="AB5" s="63">
        <f>VLOOKUP($D5,'NI TLAFs 2018-19'!$C$5:$AA$64,25,FALSE)</f>
        <v>0.997</v>
      </c>
    </row>
    <row r="6" spans="1:31" s="52" customFormat="1" ht="15.75" thickBot="1" x14ac:dyDescent="0.3">
      <c r="A6" s="222" t="s">
        <v>109</v>
      </c>
      <c r="B6" s="108" t="s">
        <v>111</v>
      </c>
      <c r="C6" s="249" t="s">
        <v>77</v>
      </c>
      <c r="D6" s="112" t="s">
        <v>143</v>
      </c>
      <c r="E6" s="61">
        <f>VLOOKUP($D6,'NI TLAFs 2018-19'!$C$5:$AA$64,2,FALSE)</f>
        <v>0.999</v>
      </c>
      <c r="F6" s="62">
        <f>VLOOKUP($D6,'NI TLAFs 2018-19'!$C$5:$AA$64,3,FALSE)</f>
        <v>0.998</v>
      </c>
      <c r="G6" s="62">
        <f>VLOOKUP($D6,'NI TLAFs 2018-19'!$C$5:$AA$64,4,FALSE)</f>
        <v>1.0009999999999999</v>
      </c>
      <c r="H6" s="62">
        <f>VLOOKUP($D6,'NI TLAFs 2018-19'!$C$5:$AA$64,5,FALSE)</f>
        <v>1</v>
      </c>
      <c r="I6" s="62">
        <f>VLOOKUP($D6,'NI TLAFs 2018-19'!$C$5:$AA$64,6,FALSE)</f>
        <v>0.999</v>
      </c>
      <c r="J6" s="62">
        <f>VLOOKUP($D6,'NI TLAFs 2018-19'!$C$5:$AA$64,7,FALSE)</f>
        <v>0.999</v>
      </c>
      <c r="K6" s="62">
        <f>VLOOKUP($D6,'NI TLAFs 2018-19'!$C$5:$AA$64,8,FALSE)</f>
        <v>1.0009999999999999</v>
      </c>
      <c r="L6" s="62">
        <f>VLOOKUP($D6,'NI TLAFs 2018-19'!$C$5:$AA$64,9,FALSE)</f>
        <v>1.0029999999999999</v>
      </c>
      <c r="M6" s="62">
        <f>VLOOKUP($D6,'NI TLAFs 2018-19'!$C$5:$AA$64,10,FALSE)</f>
        <v>1.002</v>
      </c>
      <c r="N6" s="62">
        <f>VLOOKUP($D6,'NI TLAFs 2018-19'!$C$5:$AA$64,11,FALSE)</f>
        <v>1.004</v>
      </c>
      <c r="O6" s="62">
        <f>VLOOKUP($D6,'NI TLAFs 2018-19'!$C$5:$AA$64,12,FALSE)</f>
        <v>1.0009999999999999</v>
      </c>
      <c r="P6" s="62">
        <f>VLOOKUP($D6,'NI TLAFs 2018-19'!$C$5:$AA$64,13,FALSE)</f>
        <v>1.002</v>
      </c>
      <c r="Q6" s="62">
        <f>VLOOKUP($D6,'NI TLAFs 2018-19'!$C$5:$AA$64,14,FALSE)</f>
        <v>0.999</v>
      </c>
      <c r="R6" s="62">
        <f>VLOOKUP($D6,'NI TLAFs 2018-19'!$C$5:$AA$64,15,FALSE)</f>
        <v>1.0029999999999999</v>
      </c>
      <c r="S6" s="62">
        <f>VLOOKUP($D6,'NI TLAFs 2018-19'!$C$5:$AA$64,16,FALSE)</f>
        <v>0.995</v>
      </c>
      <c r="T6" s="62">
        <f>VLOOKUP($D6,'NI TLAFs 2018-19'!$C$5:$AA$64,17,FALSE)</f>
        <v>0.998</v>
      </c>
      <c r="U6" s="62">
        <f>VLOOKUP($D6,'NI TLAFs 2018-19'!$C$5:$AA$64,18,FALSE)</f>
        <v>0.99099999999999999</v>
      </c>
      <c r="V6" s="62">
        <f>VLOOKUP($D6,'NI TLAFs 2018-19'!$C$5:$AA$64,19,FALSE)</f>
        <v>0.99299999999999999</v>
      </c>
      <c r="W6" s="62">
        <f>VLOOKUP($D6,'NI TLAFs 2018-19'!$C$5:$AA$64,20,FALSE)</f>
        <v>0.99399999999999999</v>
      </c>
      <c r="X6" s="62">
        <f>VLOOKUP($D6,'NI TLAFs 2018-19'!$C$5:$AA$64,21,FALSE)</f>
        <v>0.995</v>
      </c>
      <c r="Y6" s="62">
        <f>VLOOKUP($D6,'NI TLAFs 2018-19'!$C$5:$AA$64,22,FALSE)</f>
        <v>0.99299999999999999</v>
      </c>
      <c r="Z6" s="62">
        <f>VLOOKUP($D6,'NI TLAFs 2018-19'!$C$5:$AA$64,23,FALSE)</f>
        <v>0.996</v>
      </c>
      <c r="AA6" s="62">
        <f>VLOOKUP($D6,'NI TLAFs 2018-19'!$C$5:$AA$64,24,FALSE)</f>
        <v>0.99399999999999999</v>
      </c>
      <c r="AB6" s="63">
        <f>VLOOKUP($D6,'NI TLAFs 2018-19'!$C$5:$AA$64,25,FALSE)</f>
        <v>0.997</v>
      </c>
    </row>
    <row r="7" spans="1:31" s="52" customFormat="1" ht="15.75" thickBot="1" x14ac:dyDescent="0.3">
      <c r="A7" s="222" t="s">
        <v>109</v>
      </c>
      <c r="B7" s="108" t="s">
        <v>112</v>
      </c>
      <c r="C7" s="249" t="s">
        <v>113</v>
      </c>
      <c r="D7" s="112" t="s">
        <v>144</v>
      </c>
      <c r="E7" s="61">
        <f>VLOOKUP($D7,'NI TLAFs 2018-19'!$C$5:$AA$64,2,FALSE)</f>
        <v>0.996</v>
      </c>
      <c r="F7" s="62">
        <f>VLOOKUP($D7,'NI TLAFs 2018-19'!$C$5:$AA$64,3,FALSE)</f>
        <v>0.995</v>
      </c>
      <c r="G7" s="62">
        <f>VLOOKUP($D7,'NI TLAFs 2018-19'!$C$5:$AA$64,4,FALSE)</f>
        <v>0.998</v>
      </c>
      <c r="H7" s="62">
        <f>VLOOKUP($D7,'NI TLAFs 2018-19'!$C$5:$AA$64,5,FALSE)</f>
        <v>0.997</v>
      </c>
      <c r="I7" s="62">
        <f>VLOOKUP($D7,'NI TLAFs 2018-19'!$C$5:$AA$64,6,FALSE)</f>
        <v>0.996</v>
      </c>
      <c r="J7" s="62">
        <f>VLOOKUP($D7,'NI TLAFs 2018-19'!$C$5:$AA$64,7,FALSE)</f>
        <v>0.996</v>
      </c>
      <c r="K7" s="62">
        <f>VLOOKUP($D7,'NI TLAFs 2018-19'!$C$5:$AA$64,8,FALSE)</f>
        <v>0.998</v>
      </c>
      <c r="L7" s="62">
        <f>VLOOKUP($D7,'NI TLAFs 2018-19'!$C$5:$AA$64,9,FALSE)</f>
        <v>1</v>
      </c>
      <c r="M7" s="62">
        <f>VLOOKUP($D7,'NI TLAFs 2018-19'!$C$5:$AA$64,10,FALSE)</f>
        <v>0.999</v>
      </c>
      <c r="N7" s="62">
        <f>VLOOKUP($D7,'NI TLAFs 2018-19'!$C$5:$AA$64,11,FALSE)</f>
        <v>1.0009999999999999</v>
      </c>
      <c r="O7" s="62">
        <f>VLOOKUP($D7,'NI TLAFs 2018-19'!$C$5:$AA$64,12,FALSE)</f>
        <v>0.999</v>
      </c>
      <c r="P7" s="62">
        <f>VLOOKUP($D7,'NI TLAFs 2018-19'!$C$5:$AA$64,13,FALSE)</f>
        <v>1.0009999999999999</v>
      </c>
      <c r="Q7" s="62">
        <f>VLOOKUP($D7,'NI TLAFs 2018-19'!$C$5:$AA$64,14,FALSE)</f>
        <v>0.996</v>
      </c>
      <c r="R7" s="62">
        <f>VLOOKUP($D7,'NI TLAFs 2018-19'!$C$5:$AA$64,15,FALSE)</f>
        <v>1</v>
      </c>
      <c r="S7" s="62">
        <f>VLOOKUP($D7,'NI TLAFs 2018-19'!$C$5:$AA$64,16,FALSE)</f>
        <v>0.99099999999999999</v>
      </c>
      <c r="T7" s="62">
        <f>VLOOKUP($D7,'NI TLAFs 2018-19'!$C$5:$AA$64,17,FALSE)</f>
        <v>0.99399999999999999</v>
      </c>
      <c r="U7" s="62">
        <f>VLOOKUP($D7,'NI TLAFs 2018-19'!$C$5:$AA$64,18,FALSE)</f>
        <v>0.98799999999999999</v>
      </c>
      <c r="V7" s="62">
        <f>VLOOKUP($D7,'NI TLAFs 2018-19'!$C$5:$AA$64,19,FALSE)</f>
        <v>0.99</v>
      </c>
      <c r="W7" s="62">
        <f>VLOOKUP($D7,'NI TLAFs 2018-19'!$C$5:$AA$64,20,FALSE)</f>
        <v>0.99</v>
      </c>
      <c r="X7" s="62">
        <f>VLOOKUP($D7,'NI TLAFs 2018-19'!$C$5:$AA$64,21,FALSE)</f>
        <v>0.99099999999999999</v>
      </c>
      <c r="Y7" s="62">
        <f>VLOOKUP($D7,'NI TLAFs 2018-19'!$C$5:$AA$64,22,FALSE)</f>
        <v>0.98899999999999999</v>
      </c>
      <c r="Z7" s="62">
        <f>VLOOKUP($D7,'NI TLAFs 2018-19'!$C$5:$AA$64,23,FALSE)</f>
        <v>0.99199999999999999</v>
      </c>
      <c r="AA7" s="62">
        <f>VLOOKUP($D7,'NI TLAFs 2018-19'!$C$5:$AA$64,24,FALSE)</f>
        <v>0.99</v>
      </c>
      <c r="AB7" s="63">
        <f>VLOOKUP($D7,'NI TLAFs 2018-19'!$C$5:$AA$64,25,FALSE)</f>
        <v>0.99299999999999999</v>
      </c>
    </row>
    <row r="8" spans="1:31" s="52" customFormat="1" ht="15.75" thickBot="1" x14ac:dyDescent="0.3">
      <c r="A8" s="222" t="s">
        <v>109</v>
      </c>
      <c r="B8" s="108" t="s">
        <v>114</v>
      </c>
      <c r="C8" s="249" t="s">
        <v>115</v>
      </c>
      <c r="D8" s="112" t="s">
        <v>144</v>
      </c>
      <c r="E8" s="61">
        <f>VLOOKUP($D8,'NI TLAFs 2018-19'!$C$5:$AA$64,2,FALSE)</f>
        <v>0.996</v>
      </c>
      <c r="F8" s="62">
        <f>VLOOKUP($D8,'NI TLAFs 2018-19'!$C$5:$AA$64,3,FALSE)</f>
        <v>0.995</v>
      </c>
      <c r="G8" s="62">
        <f>VLOOKUP($D8,'NI TLAFs 2018-19'!$C$5:$AA$64,4,FALSE)</f>
        <v>0.998</v>
      </c>
      <c r="H8" s="62">
        <f>VLOOKUP($D8,'NI TLAFs 2018-19'!$C$5:$AA$64,5,FALSE)</f>
        <v>0.997</v>
      </c>
      <c r="I8" s="62">
        <f>VLOOKUP($D8,'NI TLAFs 2018-19'!$C$5:$AA$64,6,FALSE)</f>
        <v>0.996</v>
      </c>
      <c r="J8" s="62">
        <f>VLOOKUP($D8,'NI TLAFs 2018-19'!$C$5:$AA$64,7,FALSE)</f>
        <v>0.996</v>
      </c>
      <c r="K8" s="62">
        <f>VLOOKUP($D8,'NI TLAFs 2018-19'!$C$5:$AA$64,8,FALSE)</f>
        <v>0.998</v>
      </c>
      <c r="L8" s="62">
        <f>VLOOKUP($D8,'NI TLAFs 2018-19'!$C$5:$AA$64,9,FALSE)</f>
        <v>1</v>
      </c>
      <c r="M8" s="62">
        <f>VLOOKUP($D8,'NI TLAFs 2018-19'!$C$5:$AA$64,10,FALSE)</f>
        <v>0.999</v>
      </c>
      <c r="N8" s="62">
        <f>VLOOKUP($D8,'NI TLAFs 2018-19'!$C$5:$AA$64,11,FALSE)</f>
        <v>1.0009999999999999</v>
      </c>
      <c r="O8" s="62">
        <f>VLOOKUP($D8,'NI TLAFs 2018-19'!$C$5:$AA$64,12,FALSE)</f>
        <v>0.999</v>
      </c>
      <c r="P8" s="62">
        <f>VLOOKUP($D8,'NI TLAFs 2018-19'!$C$5:$AA$64,13,FALSE)</f>
        <v>1.0009999999999999</v>
      </c>
      <c r="Q8" s="62">
        <f>VLOOKUP($D8,'NI TLAFs 2018-19'!$C$5:$AA$64,14,FALSE)</f>
        <v>0.996</v>
      </c>
      <c r="R8" s="62">
        <f>VLOOKUP($D8,'NI TLAFs 2018-19'!$C$5:$AA$64,15,FALSE)</f>
        <v>1</v>
      </c>
      <c r="S8" s="62">
        <f>VLOOKUP($D8,'NI TLAFs 2018-19'!$C$5:$AA$64,16,FALSE)</f>
        <v>0.99099999999999999</v>
      </c>
      <c r="T8" s="62">
        <f>VLOOKUP($D8,'NI TLAFs 2018-19'!$C$5:$AA$64,17,FALSE)</f>
        <v>0.99399999999999999</v>
      </c>
      <c r="U8" s="62">
        <f>VLOOKUP($D8,'NI TLAFs 2018-19'!$C$5:$AA$64,18,FALSE)</f>
        <v>0.98799999999999999</v>
      </c>
      <c r="V8" s="62">
        <f>VLOOKUP($D8,'NI TLAFs 2018-19'!$C$5:$AA$64,19,FALSE)</f>
        <v>0.99</v>
      </c>
      <c r="W8" s="62">
        <f>VLOOKUP($D8,'NI TLAFs 2018-19'!$C$5:$AA$64,20,FALSE)</f>
        <v>0.99</v>
      </c>
      <c r="X8" s="62">
        <f>VLOOKUP($D8,'NI TLAFs 2018-19'!$C$5:$AA$64,21,FALSE)</f>
        <v>0.99099999999999999</v>
      </c>
      <c r="Y8" s="62">
        <f>VLOOKUP($D8,'NI TLAFs 2018-19'!$C$5:$AA$64,22,FALSE)</f>
        <v>0.98899999999999999</v>
      </c>
      <c r="Z8" s="62">
        <f>VLOOKUP($D8,'NI TLAFs 2018-19'!$C$5:$AA$64,23,FALSE)</f>
        <v>0.99199999999999999</v>
      </c>
      <c r="AA8" s="62">
        <f>VLOOKUP($D8,'NI TLAFs 2018-19'!$C$5:$AA$64,24,FALSE)</f>
        <v>0.99</v>
      </c>
      <c r="AB8" s="63">
        <f>VLOOKUP($D8,'NI TLAFs 2018-19'!$C$5:$AA$64,25,FALSE)</f>
        <v>0.99299999999999999</v>
      </c>
    </row>
    <row r="9" spans="1:31" s="52" customFormat="1" ht="15.75" thickBot="1" x14ac:dyDescent="0.3">
      <c r="A9" s="222" t="s">
        <v>109</v>
      </c>
      <c r="B9" s="108" t="s">
        <v>45</v>
      </c>
      <c r="C9" s="108" t="s">
        <v>66</v>
      </c>
      <c r="D9" s="112" t="s">
        <v>144</v>
      </c>
      <c r="E9" s="61">
        <f>VLOOKUP($D9,'NI TLAFs 2018-19'!$C$5:$AA$64,2,FALSE)</f>
        <v>0.996</v>
      </c>
      <c r="F9" s="62">
        <f>VLOOKUP($D9,'NI TLAFs 2018-19'!$C$5:$AA$64,3,FALSE)</f>
        <v>0.995</v>
      </c>
      <c r="G9" s="62">
        <f>VLOOKUP($D9,'NI TLAFs 2018-19'!$C$5:$AA$64,4,FALSE)</f>
        <v>0.998</v>
      </c>
      <c r="H9" s="62">
        <f>VLOOKUP($D9,'NI TLAFs 2018-19'!$C$5:$AA$64,5,FALSE)</f>
        <v>0.997</v>
      </c>
      <c r="I9" s="62">
        <f>VLOOKUP($D9,'NI TLAFs 2018-19'!$C$5:$AA$64,6,FALSE)</f>
        <v>0.996</v>
      </c>
      <c r="J9" s="62">
        <f>VLOOKUP($D9,'NI TLAFs 2018-19'!$C$5:$AA$64,7,FALSE)</f>
        <v>0.996</v>
      </c>
      <c r="K9" s="62">
        <f>VLOOKUP($D9,'NI TLAFs 2018-19'!$C$5:$AA$64,8,FALSE)</f>
        <v>0.998</v>
      </c>
      <c r="L9" s="62">
        <f>VLOOKUP($D9,'NI TLAFs 2018-19'!$C$5:$AA$64,9,FALSE)</f>
        <v>1</v>
      </c>
      <c r="M9" s="62">
        <f>VLOOKUP($D9,'NI TLAFs 2018-19'!$C$5:$AA$64,10,FALSE)</f>
        <v>0.999</v>
      </c>
      <c r="N9" s="62">
        <f>VLOOKUP($D9,'NI TLAFs 2018-19'!$C$5:$AA$64,11,FALSE)</f>
        <v>1.0009999999999999</v>
      </c>
      <c r="O9" s="62">
        <f>VLOOKUP($D9,'NI TLAFs 2018-19'!$C$5:$AA$64,12,FALSE)</f>
        <v>0.999</v>
      </c>
      <c r="P9" s="62">
        <f>VLOOKUP($D9,'NI TLAFs 2018-19'!$C$5:$AA$64,13,FALSE)</f>
        <v>1.0009999999999999</v>
      </c>
      <c r="Q9" s="62">
        <f>VLOOKUP($D9,'NI TLAFs 2018-19'!$C$5:$AA$64,14,FALSE)</f>
        <v>0.996</v>
      </c>
      <c r="R9" s="62">
        <f>VLOOKUP($D9,'NI TLAFs 2018-19'!$C$5:$AA$64,15,FALSE)</f>
        <v>1</v>
      </c>
      <c r="S9" s="62">
        <f>VLOOKUP($D9,'NI TLAFs 2018-19'!$C$5:$AA$64,16,FALSE)</f>
        <v>0.99099999999999999</v>
      </c>
      <c r="T9" s="62">
        <f>VLOOKUP($D9,'NI TLAFs 2018-19'!$C$5:$AA$64,17,FALSE)</f>
        <v>0.99399999999999999</v>
      </c>
      <c r="U9" s="62">
        <f>VLOOKUP($D9,'NI TLAFs 2018-19'!$C$5:$AA$64,18,FALSE)</f>
        <v>0.98799999999999999</v>
      </c>
      <c r="V9" s="62">
        <f>VLOOKUP($D9,'NI TLAFs 2018-19'!$C$5:$AA$64,19,FALSE)</f>
        <v>0.99</v>
      </c>
      <c r="W9" s="62">
        <f>VLOOKUP($D9,'NI TLAFs 2018-19'!$C$5:$AA$64,20,FALSE)</f>
        <v>0.99</v>
      </c>
      <c r="X9" s="62">
        <f>VLOOKUP($D9,'NI TLAFs 2018-19'!$C$5:$AA$64,21,FALSE)</f>
        <v>0.99099999999999999</v>
      </c>
      <c r="Y9" s="62">
        <f>VLOOKUP($D9,'NI TLAFs 2018-19'!$C$5:$AA$64,22,FALSE)</f>
        <v>0.98899999999999999</v>
      </c>
      <c r="Z9" s="62">
        <f>VLOOKUP($D9,'NI TLAFs 2018-19'!$C$5:$AA$64,23,FALSE)</f>
        <v>0.99199999999999999</v>
      </c>
      <c r="AA9" s="62">
        <f>VLOOKUP($D9,'NI TLAFs 2018-19'!$C$5:$AA$64,24,FALSE)</f>
        <v>0.99</v>
      </c>
      <c r="AB9" s="63">
        <f>VLOOKUP($D9,'NI TLAFs 2018-19'!$C$5:$AA$64,25,FALSE)</f>
        <v>0.99299999999999999</v>
      </c>
    </row>
    <row r="10" spans="1:31" s="52" customFormat="1" ht="15.75" thickBot="1" x14ac:dyDescent="0.3">
      <c r="A10" s="222" t="s">
        <v>116</v>
      </c>
      <c r="B10" s="108" t="s">
        <v>78</v>
      </c>
      <c r="C10" s="249" t="s">
        <v>67</v>
      </c>
      <c r="D10" s="112" t="s">
        <v>143</v>
      </c>
      <c r="E10" s="61">
        <f>VLOOKUP($D10,'NI TLAFs 2018-19'!$C$5:$AA$64,2,FALSE)</f>
        <v>0.999</v>
      </c>
      <c r="F10" s="62">
        <f>VLOOKUP($D10,'NI TLAFs 2018-19'!$C$5:$AA$64,3,FALSE)</f>
        <v>0.998</v>
      </c>
      <c r="G10" s="62">
        <f>VLOOKUP($D10,'NI TLAFs 2018-19'!$C$5:$AA$64,4,FALSE)</f>
        <v>1.0009999999999999</v>
      </c>
      <c r="H10" s="62">
        <f>VLOOKUP($D10,'NI TLAFs 2018-19'!$C$5:$AA$64,5,FALSE)</f>
        <v>1</v>
      </c>
      <c r="I10" s="62">
        <f>VLOOKUP($D10,'NI TLAFs 2018-19'!$C$5:$AA$64,6,FALSE)</f>
        <v>0.999</v>
      </c>
      <c r="J10" s="62">
        <f>VLOOKUP($D10,'NI TLAFs 2018-19'!$C$5:$AA$64,7,FALSE)</f>
        <v>0.999</v>
      </c>
      <c r="K10" s="62">
        <f>VLOOKUP($D10,'NI TLAFs 2018-19'!$C$5:$AA$64,8,FALSE)</f>
        <v>1.0009999999999999</v>
      </c>
      <c r="L10" s="62">
        <f>VLOOKUP($D10,'NI TLAFs 2018-19'!$C$5:$AA$64,9,FALSE)</f>
        <v>1.0029999999999999</v>
      </c>
      <c r="M10" s="62">
        <f>VLOOKUP($D10,'NI TLAFs 2018-19'!$C$5:$AA$64,10,FALSE)</f>
        <v>1.002</v>
      </c>
      <c r="N10" s="62">
        <f>VLOOKUP($D10,'NI TLAFs 2018-19'!$C$5:$AA$64,11,FALSE)</f>
        <v>1.004</v>
      </c>
      <c r="O10" s="62">
        <f>VLOOKUP($D10,'NI TLAFs 2018-19'!$C$5:$AA$64,12,FALSE)</f>
        <v>1.0009999999999999</v>
      </c>
      <c r="P10" s="62">
        <f>VLOOKUP($D10,'NI TLAFs 2018-19'!$C$5:$AA$64,13,FALSE)</f>
        <v>1.002</v>
      </c>
      <c r="Q10" s="62">
        <f>VLOOKUP($D10,'NI TLAFs 2018-19'!$C$5:$AA$64,14,FALSE)</f>
        <v>0.999</v>
      </c>
      <c r="R10" s="62">
        <f>VLOOKUP($D10,'NI TLAFs 2018-19'!$C$5:$AA$64,15,FALSE)</f>
        <v>1.0029999999999999</v>
      </c>
      <c r="S10" s="62">
        <f>VLOOKUP($D10,'NI TLAFs 2018-19'!$C$5:$AA$64,16,FALSE)</f>
        <v>0.995</v>
      </c>
      <c r="T10" s="62">
        <f>VLOOKUP($D10,'NI TLAFs 2018-19'!$C$5:$AA$64,17,FALSE)</f>
        <v>0.998</v>
      </c>
      <c r="U10" s="62">
        <f>VLOOKUP($D10,'NI TLAFs 2018-19'!$C$5:$AA$64,18,FALSE)</f>
        <v>0.99099999999999999</v>
      </c>
      <c r="V10" s="62">
        <f>VLOOKUP($D10,'NI TLAFs 2018-19'!$C$5:$AA$64,19,FALSE)</f>
        <v>0.99299999999999999</v>
      </c>
      <c r="W10" s="62">
        <f>VLOOKUP($D10,'NI TLAFs 2018-19'!$C$5:$AA$64,20,FALSE)</f>
        <v>0.99399999999999999</v>
      </c>
      <c r="X10" s="62">
        <f>VLOOKUP($D10,'NI TLAFs 2018-19'!$C$5:$AA$64,21,FALSE)</f>
        <v>0.995</v>
      </c>
      <c r="Y10" s="62">
        <f>VLOOKUP($D10,'NI TLAFs 2018-19'!$C$5:$AA$64,22,FALSE)</f>
        <v>0.99299999999999999</v>
      </c>
      <c r="Z10" s="62">
        <f>VLOOKUP($D10,'NI TLAFs 2018-19'!$C$5:$AA$64,23,FALSE)</f>
        <v>0.996</v>
      </c>
      <c r="AA10" s="62">
        <f>VLOOKUP($D10,'NI TLAFs 2018-19'!$C$5:$AA$64,24,FALSE)</f>
        <v>0.99399999999999999</v>
      </c>
      <c r="AB10" s="63">
        <f>VLOOKUP($D10,'NI TLAFs 2018-19'!$C$5:$AA$64,25,FALSE)</f>
        <v>0.997</v>
      </c>
    </row>
    <row r="11" spans="1:31" s="52" customFormat="1" ht="15.75" thickBot="1" x14ac:dyDescent="0.3">
      <c r="A11" s="222" t="s">
        <v>117</v>
      </c>
      <c r="B11" s="108" t="s">
        <v>48</v>
      </c>
      <c r="C11" s="249" t="s">
        <v>68</v>
      </c>
      <c r="D11" s="112" t="s">
        <v>145</v>
      </c>
      <c r="E11" s="61">
        <f>VLOOKUP($D11,'NI TLAFs 2018-19'!$C$5:$AA$64,2,FALSE)</f>
        <v>0.99</v>
      </c>
      <c r="F11" s="62">
        <f>VLOOKUP($D11,'NI TLAFs 2018-19'!$C$5:$AA$64,3,FALSE)</f>
        <v>0.98799999999999999</v>
      </c>
      <c r="G11" s="62">
        <f>VLOOKUP($D11,'NI TLAFs 2018-19'!$C$5:$AA$64,4,FALSE)</f>
        <v>0.99199999999999999</v>
      </c>
      <c r="H11" s="62">
        <f>VLOOKUP($D11,'NI TLAFs 2018-19'!$C$5:$AA$64,5,FALSE)</f>
        <v>0.99</v>
      </c>
      <c r="I11" s="62">
        <f>VLOOKUP($D11,'NI TLAFs 2018-19'!$C$5:$AA$64,6,FALSE)</f>
        <v>0.99099999999999999</v>
      </c>
      <c r="J11" s="62">
        <f>VLOOKUP($D11,'NI TLAFs 2018-19'!$C$5:$AA$64,7,FALSE)</f>
        <v>0.98899999999999999</v>
      </c>
      <c r="K11" s="62">
        <f>VLOOKUP($D11,'NI TLAFs 2018-19'!$C$5:$AA$64,8,FALSE)</f>
        <v>0.99399999999999999</v>
      </c>
      <c r="L11" s="62">
        <f>VLOOKUP($D11,'NI TLAFs 2018-19'!$C$5:$AA$64,9,FALSE)</f>
        <v>0.99399999999999999</v>
      </c>
      <c r="M11" s="62">
        <f>VLOOKUP($D11,'NI TLAFs 2018-19'!$C$5:$AA$64,10,FALSE)</f>
        <v>0.99399999999999999</v>
      </c>
      <c r="N11" s="62">
        <f>VLOOKUP($D11,'NI TLAFs 2018-19'!$C$5:$AA$64,11,FALSE)</f>
        <v>0.99399999999999999</v>
      </c>
      <c r="O11" s="62">
        <f>VLOOKUP($D11,'NI TLAFs 2018-19'!$C$5:$AA$64,12,FALSE)</f>
        <v>0.99299999999999999</v>
      </c>
      <c r="P11" s="62">
        <f>VLOOKUP($D11,'NI TLAFs 2018-19'!$C$5:$AA$64,13,FALSE)</f>
        <v>0.99199999999999999</v>
      </c>
      <c r="Q11" s="62">
        <f>VLOOKUP($D11,'NI TLAFs 2018-19'!$C$5:$AA$64,14,FALSE)</f>
        <v>0.99399999999999999</v>
      </c>
      <c r="R11" s="62">
        <f>VLOOKUP($D11,'NI TLAFs 2018-19'!$C$5:$AA$64,15,FALSE)</f>
        <v>0.995</v>
      </c>
      <c r="S11" s="62">
        <f>VLOOKUP($D11,'NI TLAFs 2018-19'!$C$5:$AA$64,16,FALSE)</f>
        <v>0.98699999999999999</v>
      </c>
      <c r="T11" s="62">
        <f>VLOOKUP($D11,'NI TLAFs 2018-19'!$C$5:$AA$64,17,FALSE)</f>
        <v>0.98799999999999999</v>
      </c>
      <c r="U11" s="62">
        <f>VLOOKUP($D11,'NI TLAFs 2018-19'!$C$5:$AA$64,18,FALSE)</f>
        <v>0.98699999999999999</v>
      </c>
      <c r="V11" s="62">
        <f>VLOOKUP($D11,'NI TLAFs 2018-19'!$C$5:$AA$64,19,FALSE)</f>
        <v>0.98699999999999999</v>
      </c>
      <c r="W11" s="62">
        <f>VLOOKUP($D11,'NI TLAFs 2018-19'!$C$5:$AA$64,20,FALSE)</f>
        <v>0.99</v>
      </c>
      <c r="X11" s="62">
        <f>VLOOKUP($D11,'NI TLAFs 2018-19'!$C$5:$AA$64,21,FALSE)</f>
        <v>0.98899999999999999</v>
      </c>
      <c r="Y11" s="62">
        <f>VLOOKUP($D11,'NI TLAFs 2018-19'!$C$5:$AA$64,22,FALSE)</f>
        <v>0.99399999999999999</v>
      </c>
      <c r="Z11" s="62">
        <f>VLOOKUP($D11,'NI TLAFs 2018-19'!$C$5:$AA$64,23,FALSE)</f>
        <v>0.99399999999999999</v>
      </c>
      <c r="AA11" s="62">
        <f>VLOOKUP($D11,'NI TLAFs 2018-19'!$C$5:$AA$64,24,FALSE)</f>
        <v>0.99399999999999999</v>
      </c>
      <c r="AB11" s="63">
        <f>VLOOKUP($D11,'NI TLAFs 2018-19'!$C$5:$AA$64,25,FALSE)</f>
        <v>0.99399999999999999</v>
      </c>
    </row>
    <row r="12" spans="1:31" s="52" customFormat="1" ht="15.75" thickBot="1" x14ac:dyDescent="0.3">
      <c r="A12" s="222" t="s">
        <v>117</v>
      </c>
      <c r="B12" s="108" t="s">
        <v>50</v>
      </c>
      <c r="C12" s="249" t="s">
        <v>118</v>
      </c>
      <c r="D12" s="112" t="s">
        <v>146</v>
      </c>
      <c r="E12" s="61">
        <f>VLOOKUP($D12,'NI TLAFs 2018-19'!$C$5:$AA$64,2,FALSE)</f>
        <v>0.98699999999999999</v>
      </c>
      <c r="F12" s="62">
        <f>VLOOKUP($D12,'NI TLAFs 2018-19'!$C$5:$AA$64,3,FALSE)</f>
        <v>0.98399999999999999</v>
      </c>
      <c r="G12" s="62">
        <f>VLOOKUP($D12,'NI TLAFs 2018-19'!$C$5:$AA$64,4,FALSE)</f>
        <v>0.98899999999999999</v>
      </c>
      <c r="H12" s="62">
        <f>VLOOKUP($D12,'NI TLAFs 2018-19'!$C$5:$AA$64,5,FALSE)</f>
        <v>0.98599999999999999</v>
      </c>
      <c r="I12" s="62">
        <f>VLOOKUP($D12,'NI TLAFs 2018-19'!$C$5:$AA$64,6,FALSE)</f>
        <v>0.98799999999999999</v>
      </c>
      <c r="J12" s="62">
        <f>VLOOKUP($D12,'NI TLAFs 2018-19'!$C$5:$AA$64,7,FALSE)</f>
        <v>0.98499999999999999</v>
      </c>
      <c r="K12" s="62">
        <f>VLOOKUP($D12,'NI TLAFs 2018-19'!$C$5:$AA$64,8,FALSE)</f>
        <v>0.99199999999999999</v>
      </c>
      <c r="L12" s="62">
        <f>VLOOKUP($D12,'NI TLAFs 2018-19'!$C$5:$AA$64,9,FALSE)</f>
        <v>0.99</v>
      </c>
      <c r="M12" s="62">
        <f>VLOOKUP($D12,'NI TLAFs 2018-19'!$C$5:$AA$64,10,FALSE)</f>
        <v>0.99099999999999999</v>
      </c>
      <c r="N12" s="62">
        <f>VLOOKUP($D12,'NI TLAFs 2018-19'!$C$5:$AA$64,11,FALSE)</f>
        <v>0.99</v>
      </c>
      <c r="O12" s="62">
        <f>VLOOKUP($D12,'NI TLAFs 2018-19'!$C$5:$AA$64,12,FALSE)</f>
        <v>0.99</v>
      </c>
      <c r="P12" s="62">
        <f>VLOOKUP($D12,'NI TLAFs 2018-19'!$C$5:$AA$64,13,FALSE)</f>
        <v>0.98799999999999999</v>
      </c>
      <c r="Q12" s="62">
        <f>VLOOKUP($D12,'NI TLAFs 2018-19'!$C$5:$AA$64,14,FALSE)</f>
        <v>0.99099999999999999</v>
      </c>
      <c r="R12" s="62">
        <f>VLOOKUP($D12,'NI TLAFs 2018-19'!$C$5:$AA$64,15,FALSE)</f>
        <v>0.99099999999999999</v>
      </c>
      <c r="S12" s="62">
        <f>VLOOKUP($D12,'NI TLAFs 2018-19'!$C$5:$AA$64,16,FALSE)</f>
        <v>0.98399999999999999</v>
      </c>
      <c r="T12" s="62">
        <f>VLOOKUP($D12,'NI TLAFs 2018-19'!$C$5:$AA$64,17,FALSE)</f>
        <v>0.98399999999999999</v>
      </c>
      <c r="U12" s="62">
        <f>VLOOKUP($D12,'NI TLAFs 2018-19'!$C$5:$AA$64,18,FALSE)</f>
        <v>0.98399999999999999</v>
      </c>
      <c r="V12" s="62">
        <f>VLOOKUP($D12,'NI TLAFs 2018-19'!$C$5:$AA$64,19,FALSE)</f>
        <v>0.98399999999999999</v>
      </c>
      <c r="W12" s="62">
        <f>VLOOKUP($D12,'NI TLAFs 2018-19'!$C$5:$AA$64,20,FALSE)</f>
        <v>0.98799999999999999</v>
      </c>
      <c r="X12" s="62">
        <f>VLOOKUP($D12,'NI TLAFs 2018-19'!$C$5:$AA$64,21,FALSE)</f>
        <v>0.98599999999999999</v>
      </c>
      <c r="Y12" s="62">
        <f>VLOOKUP($D12,'NI TLAFs 2018-19'!$C$5:$AA$64,22,FALSE)</f>
        <v>0.99199999999999999</v>
      </c>
      <c r="Z12" s="62">
        <f>VLOOKUP($D12,'NI TLAFs 2018-19'!$C$5:$AA$64,23,FALSE)</f>
        <v>0.99099999999999999</v>
      </c>
      <c r="AA12" s="62">
        <f>VLOOKUP($D12,'NI TLAFs 2018-19'!$C$5:$AA$64,24,FALSE)</f>
        <v>0.99199999999999999</v>
      </c>
      <c r="AB12" s="63">
        <f>VLOOKUP($D12,'NI TLAFs 2018-19'!$C$5:$AA$64,25,FALSE)</f>
        <v>0.99199999999999999</v>
      </c>
    </row>
    <row r="13" spans="1:31" s="52" customFormat="1" ht="15.75" thickBot="1" x14ac:dyDescent="0.3">
      <c r="A13" s="222" t="s">
        <v>119</v>
      </c>
      <c r="B13" s="108" t="s">
        <v>120</v>
      </c>
      <c r="C13" s="249" t="s">
        <v>102</v>
      </c>
      <c r="D13" s="112" t="s">
        <v>147</v>
      </c>
      <c r="E13" s="61">
        <f>VLOOKUP($D13,'NI TLAFs 2018-19'!$C$5:$AA$64,2,FALSE)</f>
        <v>0.999</v>
      </c>
      <c r="F13" s="62">
        <f>VLOOKUP($D13,'NI TLAFs 2018-19'!$C$5:$AA$64,3,FALSE)</f>
        <v>0.997</v>
      </c>
      <c r="G13" s="62">
        <f>VLOOKUP($D13,'NI TLAFs 2018-19'!$C$5:$AA$64,4,FALSE)</f>
        <v>1.0009999999999999</v>
      </c>
      <c r="H13" s="62">
        <f>VLOOKUP($D13,'NI TLAFs 2018-19'!$C$5:$AA$64,5,FALSE)</f>
        <v>0.999</v>
      </c>
      <c r="I13" s="62">
        <f>VLOOKUP($D13,'NI TLAFs 2018-19'!$C$5:$AA$64,6,FALSE)</f>
        <v>0.999</v>
      </c>
      <c r="J13" s="62">
        <f>VLOOKUP($D13,'NI TLAFs 2018-19'!$C$5:$AA$64,7,FALSE)</f>
        <v>0.998</v>
      </c>
      <c r="K13" s="62">
        <f>VLOOKUP($D13,'NI TLAFs 2018-19'!$C$5:$AA$64,8,FALSE)</f>
        <v>1.0009999999999999</v>
      </c>
      <c r="L13" s="62">
        <f>VLOOKUP($D13,'NI TLAFs 2018-19'!$C$5:$AA$64,9,FALSE)</f>
        <v>1.002</v>
      </c>
      <c r="M13" s="62">
        <f>VLOOKUP($D13,'NI TLAFs 2018-19'!$C$5:$AA$64,10,FALSE)</f>
        <v>1.002</v>
      </c>
      <c r="N13" s="62">
        <f>VLOOKUP($D13,'NI TLAFs 2018-19'!$C$5:$AA$64,11,FALSE)</f>
        <v>1.002</v>
      </c>
      <c r="O13" s="62">
        <f>VLOOKUP($D13,'NI TLAFs 2018-19'!$C$5:$AA$64,12,FALSE)</f>
        <v>1</v>
      </c>
      <c r="P13" s="62">
        <f>VLOOKUP($D13,'NI TLAFs 2018-19'!$C$5:$AA$64,13,FALSE)</f>
        <v>1.0009999999999999</v>
      </c>
      <c r="Q13" s="62">
        <f>VLOOKUP($D13,'NI TLAFs 2018-19'!$C$5:$AA$64,14,FALSE)</f>
        <v>1.0009999999999999</v>
      </c>
      <c r="R13" s="62">
        <f>VLOOKUP($D13,'NI TLAFs 2018-19'!$C$5:$AA$64,15,FALSE)</f>
        <v>1.0029999999999999</v>
      </c>
      <c r="S13" s="62">
        <f>VLOOKUP($D13,'NI TLAFs 2018-19'!$C$5:$AA$64,16,FALSE)</f>
        <v>0.997</v>
      </c>
      <c r="T13" s="62">
        <f>VLOOKUP($D13,'NI TLAFs 2018-19'!$C$5:$AA$64,17,FALSE)</f>
        <v>0.998</v>
      </c>
      <c r="U13" s="62">
        <f>VLOOKUP($D13,'NI TLAFs 2018-19'!$C$5:$AA$64,18,FALSE)</f>
        <v>0.99299999999999999</v>
      </c>
      <c r="V13" s="62">
        <f>VLOOKUP($D13,'NI TLAFs 2018-19'!$C$5:$AA$64,19,FALSE)</f>
        <v>0.99299999999999999</v>
      </c>
      <c r="W13" s="62">
        <f>VLOOKUP($D13,'NI TLAFs 2018-19'!$C$5:$AA$64,20,FALSE)</f>
        <v>0.995</v>
      </c>
      <c r="X13" s="62">
        <f>VLOOKUP($D13,'NI TLAFs 2018-19'!$C$5:$AA$64,21,FALSE)</f>
        <v>0.995</v>
      </c>
      <c r="Y13" s="62">
        <f>VLOOKUP($D13,'NI TLAFs 2018-19'!$C$5:$AA$64,22,FALSE)</f>
        <v>0.996</v>
      </c>
      <c r="Z13" s="62">
        <f>VLOOKUP($D13,'NI TLAFs 2018-19'!$C$5:$AA$64,23,FALSE)</f>
        <v>0.997</v>
      </c>
      <c r="AA13" s="62">
        <f>VLOOKUP($D13,'NI TLAFs 2018-19'!$C$5:$AA$64,24,FALSE)</f>
        <v>0.996</v>
      </c>
      <c r="AB13" s="63">
        <f>VLOOKUP($D13,'NI TLAFs 2018-19'!$C$5:$AA$64,25,FALSE)</f>
        <v>0.998</v>
      </c>
    </row>
    <row r="14" spans="1:31" s="52" customFormat="1" ht="15.75" thickBot="1" x14ac:dyDescent="0.3">
      <c r="A14" s="222" t="s">
        <v>119</v>
      </c>
      <c r="B14" s="108" t="s">
        <v>121</v>
      </c>
      <c r="C14" s="108" t="s">
        <v>103</v>
      </c>
      <c r="D14" s="112" t="s">
        <v>147</v>
      </c>
      <c r="E14" s="61">
        <f>VLOOKUP($D14,'NI TLAFs 2018-19'!$C$5:$AA$64,2,FALSE)</f>
        <v>0.999</v>
      </c>
      <c r="F14" s="62">
        <f>VLOOKUP($D14,'NI TLAFs 2018-19'!$C$5:$AA$64,3,FALSE)</f>
        <v>0.997</v>
      </c>
      <c r="G14" s="62">
        <f>VLOOKUP($D14,'NI TLAFs 2018-19'!$C$5:$AA$64,4,FALSE)</f>
        <v>1.0009999999999999</v>
      </c>
      <c r="H14" s="62">
        <f>VLOOKUP($D14,'NI TLAFs 2018-19'!$C$5:$AA$64,5,FALSE)</f>
        <v>0.999</v>
      </c>
      <c r="I14" s="62">
        <f>VLOOKUP($D14,'NI TLAFs 2018-19'!$C$5:$AA$64,6,FALSE)</f>
        <v>0.999</v>
      </c>
      <c r="J14" s="62">
        <f>VLOOKUP($D14,'NI TLAFs 2018-19'!$C$5:$AA$64,7,FALSE)</f>
        <v>0.998</v>
      </c>
      <c r="K14" s="62">
        <f>VLOOKUP($D14,'NI TLAFs 2018-19'!$C$5:$AA$64,8,FALSE)</f>
        <v>1.0009999999999999</v>
      </c>
      <c r="L14" s="62">
        <f>VLOOKUP($D14,'NI TLAFs 2018-19'!$C$5:$AA$64,9,FALSE)</f>
        <v>1.002</v>
      </c>
      <c r="M14" s="62">
        <f>VLOOKUP($D14,'NI TLAFs 2018-19'!$C$5:$AA$64,10,FALSE)</f>
        <v>1.002</v>
      </c>
      <c r="N14" s="62">
        <f>VLOOKUP($D14,'NI TLAFs 2018-19'!$C$5:$AA$64,11,FALSE)</f>
        <v>1.002</v>
      </c>
      <c r="O14" s="62">
        <f>VLOOKUP($D14,'NI TLAFs 2018-19'!$C$5:$AA$64,12,FALSE)</f>
        <v>1</v>
      </c>
      <c r="P14" s="62">
        <f>VLOOKUP($D14,'NI TLAFs 2018-19'!$C$5:$AA$64,13,FALSE)</f>
        <v>1.0009999999999999</v>
      </c>
      <c r="Q14" s="62">
        <f>VLOOKUP($D14,'NI TLAFs 2018-19'!$C$5:$AA$64,14,FALSE)</f>
        <v>1.0009999999999999</v>
      </c>
      <c r="R14" s="62">
        <f>VLOOKUP($D14,'NI TLAFs 2018-19'!$C$5:$AA$64,15,FALSE)</f>
        <v>1.0029999999999999</v>
      </c>
      <c r="S14" s="62">
        <f>VLOOKUP($D14,'NI TLAFs 2018-19'!$C$5:$AA$64,16,FALSE)</f>
        <v>0.997</v>
      </c>
      <c r="T14" s="62">
        <f>VLOOKUP($D14,'NI TLAFs 2018-19'!$C$5:$AA$64,17,FALSE)</f>
        <v>0.998</v>
      </c>
      <c r="U14" s="62">
        <f>VLOOKUP($D14,'NI TLAFs 2018-19'!$C$5:$AA$64,18,FALSE)</f>
        <v>0.99299999999999999</v>
      </c>
      <c r="V14" s="62">
        <f>VLOOKUP($D14,'NI TLAFs 2018-19'!$C$5:$AA$64,19,FALSE)</f>
        <v>0.99299999999999999</v>
      </c>
      <c r="W14" s="62">
        <f>VLOOKUP($D14,'NI TLAFs 2018-19'!$C$5:$AA$64,20,FALSE)</f>
        <v>0.995</v>
      </c>
      <c r="X14" s="62">
        <f>VLOOKUP($D14,'NI TLAFs 2018-19'!$C$5:$AA$64,21,FALSE)</f>
        <v>0.995</v>
      </c>
      <c r="Y14" s="62">
        <f>VLOOKUP($D14,'NI TLAFs 2018-19'!$C$5:$AA$64,22,FALSE)</f>
        <v>0.996</v>
      </c>
      <c r="Z14" s="62">
        <f>VLOOKUP($D14,'NI TLAFs 2018-19'!$C$5:$AA$64,23,FALSE)</f>
        <v>0.997</v>
      </c>
      <c r="AA14" s="62">
        <f>VLOOKUP($D14,'NI TLAFs 2018-19'!$C$5:$AA$64,24,FALSE)</f>
        <v>0.996</v>
      </c>
      <c r="AB14" s="63">
        <f>VLOOKUP($D14,'NI TLAFs 2018-19'!$C$5:$AA$64,25,FALSE)</f>
        <v>0.998</v>
      </c>
    </row>
    <row r="15" spans="1:31" s="52" customFormat="1" ht="15.75" thickBot="1" x14ac:dyDescent="0.3">
      <c r="A15" s="222" t="s">
        <v>119</v>
      </c>
      <c r="B15" s="108" t="s">
        <v>55</v>
      </c>
      <c r="C15" s="108" t="s">
        <v>104</v>
      </c>
      <c r="D15" s="112" t="s">
        <v>147</v>
      </c>
      <c r="E15" s="61">
        <f>VLOOKUP($D15,'NI TLAFs 2018-19'!$C$5:$AA$64,2,FALSE)</f>
        <v>0.999</v>
      </c>
      <c r="F15" s="62">
        <f>VLOOKUP($D15,'NI TLAFs 2018-19'!$C$5:$AA$64,3,FALSE)</f>
        <v>0.997</v>
      </c>
      <c r="G15" s="62">
        <f>VLOOKUP($D15,'NI TLAFs 2018-19'!$C$5:$AA$64,4,FALSE)</f>
        <v>1.0009999999999999</v>
      </c>
      <c r="H15" s="62">
        <f>VLOOKUP($D15,'NI TLAFs 2018-19'!$C$5:$AA$64,5,FALSE)</f>
        <v>0.999</v>
      </c>
      <c r="I15" s="62">
        <f>VLOOKUP($D15,'NI TLAFs 2018-19'!$C$5:$AA$64,6,FALSE)</f>
        <v>0.999</v>
      </c>
      <c r="J15" s="62">
        <f>VLOOKUP($D15,'NI TLAFs 2018-19'!$C$5:$AA$64,7,FALSE)</f>
        <v>0.998</v>
      </c>
      <c r="K15" s="62">
        <f>VLOOKUP($D15,'NI TLAFs 2018-19'!$C$5:$AA$64,8,FALSE)</f>
        <v>1.0009999999999999</v>
      </c>
      <c r="L15" s="62">
        <f>VLOOKUP($D15,'NI TLAFs 2018-19'!$C$5:$AA$64,9,FALSE)</f>
        <v>1.002</v>
      </c>
      <c r="M15" s="62">
        <f>VLOOKUP($D15,'NI TLAFs 2018-19'!$C$5:$AA$64,10,FALSE)</f>
        <v>1.002</v>
      </c>
      <c r="N15" s="62">
        <f>VLOOKUP($D15,'NI TLAFs 2018-19'!$C$5:$AA$64,11,FALSE)</f>
        <v>1.002</v>
      </c>
      <c r="O15" s="62">
        <f>VLOOKUP($D15,'NI TLAFs 2018-19'!$C$5:$AA$64,12,FALSE)</f>
        <v>1</v>
      </c>
      <c r="P15" s="62">
        <f>VLOOKUP($D15,'NI TLAFs 2018-19'!$C$5:$AA$64,13,FALSE)</f>
        <v>1.0009999999999999</v>
      </c>
      <c r="Q15" s="62">
        <f>VLOOKUP($D15,'NI TLAFs 2018-19'!$C$5:$AA$64,14,FALSE)</f>
        <v>1.0009999999999999</v>
      </c>
      <c r="R15" s="62">
        <f>VLOOKUP($D15,'NI TLAFs 2018-19'!$C$5:$AA$64,15,FALSE)</f>
        <v>1.0029999999999999</v>
      </c>
      <c r="S15" s="62">
        <f>VLOOKUP($D15,'NI TLAFs 2018-19'!$C$5:$AA$64,16,FALSE)</f>
        <v>0.997</v>
      </c>
      <c r="T15" s="62">
        <f>VLOOKUP($D15,'NI TLAFs 2018-19'!$C$5:$AA$64,17,FALSE)</f>
        <v>0.998</v>
      </c>
      <c r="U15" s="62">
        <f>VLOOKUP($D15,'NI TLAFs 2018-19'!$C$5:$AA$64,18,FALSE)</f>
        <v>0.99299999999999999</v>
      </c>
      <c r="V15" s="62">
        <f>VLOOKUP($D15,'NI TLAFs 2018-19'!$C$5:$AA$64,19,FALSE)</f>
        <v>0.99299999999999999</v>
      </c>
      <c r="W15" s="62">
        <f>VLOOKUP($D15,'NI TLAFs 2018-19'!$C$5:$AA$64,20,FALSE)</f>
        <v>0.995</v>
      </c>
      <c r="X15" s="62">
        <f>VLOOKUP($D15,'NI TLAFs 2018-19'!$C$5:$AA$64,21,FALSE)</f>
        <v>0.995</v>
      </c>
      <c r="Y15" s="62">
        <f>VLOOKUP($D15,'NI TLAFs 2018-19'!$C$5:$AA$64,22,FALSE)</f>
        <v>0.996</v>
      </c>
      <c r="Z15" s="62">
        <f>VLOOKUP($D15,'NI TLAFs 2018-19'!$C$5:$AA$64,23,FALSE)</f>
        <v>0.997</v>
      </c>
      <c r="AA15" s="62">
        <f>VLOOKUP($D15,'NI TLAFs 2018-19'!$C$5:$AA$64,24,FALSE)</f>
        <v>0.996</v>
      </c>
      <c r="AB15" s="63">
        <f>VLOOKUP($D15,'NI TLAFs 2018-19'!$C$5:$AA$64,25,FALSE)</f>
        <v>0.998</v>
      </c>
    </row>
    <row r="16" spans="1:31" s="52" customFormat="1" ht="15.75" thickBot="1" x14ac:dyDescent="0.3">
      <c r="A16" s="222" t="s">
        <v>119</v>
      </c>
      <c r="B16" s="108" t="s">
        <v>56</v>
      </c>
      <c r="C16" s="108" t="s">
        <v>105</v>
      </c>
      <c r="D16" s="112" t="s">
        <v>147</v>
      </c>
      <c r="E16" s="61">
        <f>VLOOKUP($D16,'NI TLAFs 2018-19'!$C$5:$AA$64,2,FALSE)</f>
        <v>0.999</v>
      </c>
      <c r="F16" s="62">
        <f>VLOOKUP($D16,'NI TLAFs 2018-19'!$C$5:$AA$64,3,FALSE)</f>
        <v>0.997</v>
      </c>
      <c r="G16" s="62">
        <f>VLOOKUP($D16,'NI TLAFs 2018-19'!$C$5:$AA$64,4,FALSE)</f>
        <v>1.0009999999999999</v>
      </c>
      <c r="H16" s="62">
        <f>VLOOKUP($D16,'NI TLAFs 2018-19'!$C$5:$AA$64,5,FALSE)</f>
        <v>0.999</v>
      </c>
      <c r="I16" s="62">
        <f>VLOOKUP($D16,'NI TLAFs 2018-19'!$C$5:$AA$64,6,FALSE)</f>
        <v>0.999</v>
      </c>
      <c r="J16" s="62">
        <f>VLOOKUP($D16,'NI TLAFs 2018-19'!$C$5:$AA$64,7,FALSE)</f>
        <v>0.998</v>
      </c>
      <c r="K16" s="62">
        <f>VLOOKUP($D16,'NI TLAFs 2018-19'!$C$5:$AA$64,8,FALSE)</f>
        <v>1.0009999999999999</v>
      </c>
      <c r="L16" s="62">
        <f>VLOOKUP($D16,'NI TLAFs 2018-19'!$C$5:$AA$64,9,FALSE)</f>
        <v>1.002</v>
      </c>
      <c r="M16" s="62">
        <f>VLOOKUP($D16,'NI TLAFs 2018-19'!$C$5:$AA$64,10,FALSE)</f>
        <v>1.002</v>
      </c>
      <c r="N16" s="62">
        <f>VLOOKUP($D16,'NI TLAFs 2018-19'!$C$5:$AA$64,11,FALSE)</f>
        <v>1.002</v>
      </c>
      <c r="O16" s="62">
        <f>VLOOKUP($D16,'NI TLAFs 2018-19'!$C$5:$AA$64,12,FALSE)</f>
        <v>1</v>
      </c>
      <c r="P16" s="62">
        <f>VLOOKUP($D16,'NI TLAFs 2018-19'!$C$5:$AA$64,13,FALSE)</f>
        <v>1.0009999999999999</v>
      </c>
      <c r="Q16" s="62">
        <f>VLOOKUP($D16,'NI TLAFs 2018-19'!$C$5:$AA$64,14,FALSE)</f>
        <v>1.0009999999999999</v>
      </c>
      <c r="R16" s="62">
        <f>VLOOKUP($D16,'NI TLAFs 2018-19'!$C$5:$AA$64,15,FALSE)</f>
        <v>1.0029999999999999</v>
      </c>
      <c r="S16" s="62">
        <f>VLOOKUP($D16,'NI TLAFs 2018-19'!$C$5:$AA$64,16,FALSE)</f>
        <v>0.997</v>
      </c>
      <c r="T16" s="62">
        <f>VLOOKUP($D16,'NI TLAFs 2018-19'!$C$5:$AA$64,17,FALSE)</f>
        <v>0.998</v>
      </c>
      <c r="U16" s="62">
        <f>VLOOKUP($D16,'NI TLAFs 2018-19'!$C$5:$AA$64,18,FALSE)</f>
        <v>0.99299999999999999</v>
      </c>
      <c r="V16" s="62">
        <f>VLOOKUP($D16,'NI TLAFs 2018-19'!$C$5:$AA$64,19,FALSE)</f>
        <v>0.99299999999999999</v>
      </c>
      <c r="W16" s="62">
        <f>VLOOKUP($D16,'NI TLAFs 2018-19'!$C$5:$AA$64,20,FALSE)</f>
        <v>0.995</v>
      </c>
      <c r="X16" s="62">
        <f>VLOOKUP($D16,'NI TLAFs 2018-19'!$C$5:$AA$64,21,FALSE)</f>
        <v>0.995</v>
      </c>
      <c r="Y16" s="62">
        <f>VLOOKUP($D16,'NI TLAFs 2018-19'!$C$5:$AA$64,22,FALSE)</f>
        <v>0.996</v>
      </c>
      <c r="Z16" s="62">
        <f>VLOOKUP($D16,'NI TLAFs 2018-19'!$C$5:$AA$64,23,FALSE)</f>
        <v>0.997</v>
      </c>
      <c r="AA16" s="62">
        <f>VLOOKUP($D16,'NI TLAFs 2018-19'!$C$5:$AA$64,24,FALSE)</f>
        <v>0.996</v>
      </c>
      <c r="AB16" s="63">
        <f>VLOOKUP($D16,'NI TLAFs 2018-19'!$C$5:$AA$64,25,FALSE)</f>
        <v>0.998</v>
      </c>
    </row>
    <row r="17" spans="1:31" s="52" customFormat="1" ht="15.75" thickBot="1" x14ac:dyDescent="0.3">
      <c r="A17" s="222" t="s">
        <v>119</v>
      </c>
      <c r="B17" s="108" t="s">
        <v>85</v>
      </c>
      <c r="C17" s="108" t="s">
        <v>87</v>
      </c>
      <c r="D17" s="112" t="s">
        <v>147</v>
      </c>
      <c r="E17" s="61">
        <f>VLOOKUP($D17,'NI TLAFs 2018-19'!$C$5:$AA$64,2,FALSE)</f>
        <v>0.999</v>
      </c>
      <c r="F17" s="62">
        <f>VLOOKUP($D17,'NI TLAFs 2018-19'!$C$5:$AA$64,3,FALSE)</f>
        <v>0.997</v>
      </c>
      <c r="G17" s="62">
        <f>VLOOKUP($D17,'NI TLAFs 2018-19'!$C$5:$AA$64,4,FALSE)</f>
        <v>1.0009999999999999</v>
      </c>
      <c r="H17" s="62">
        <f>VLOOKUP($D17,'NI TLAFs 2018-19'!$C$5:$AA$64,5,FALSE)</f>
        <v>0.999</v>
      </c>
      <c r="I17" s="62">
        <f>VLOOKUP($D17,'NI TLAFs 2018-19'!$C$5:$AA$64,6,FALSE)</f>
        <v>0.999</v>
      </c>
      <c r="J17" s="62">
        <f>VLOOKUP($D17,'NI TLAFs 2018-19'!$C$5:$AA$64,7,FALSE)</f>
        <v>0.998</v>
      </c>
      <c r="K17" s="62">
        <f>VLOOKUP($D17,'NI TLAFs 2018-19'!$C$5:$AA$64,8,FALSE)</f>
        <v>1.0009999999999999</v>
      </c>
      <c r="L17" s="62">
        <f>VLOOKUP($D17,'NI TLAFs 2018-19'!$C$5:$AA$64,9,FALSE)</f>
        <v>1.002</v>
      </c>
      <c r="M17" s="62">
        <f>VLOOKUP($D17,'NI TLAFs 2018-19'!$C$5:$AA$64,10,FALSE)</f>
        <v>1.002</v>
      </c>
      <c r="N17" s="62">
        <f>VLOOKUP($D17,'NI TLAFs 2018-19'!$C$5:$AA$64,11,FALSE)</f>
        <v>1.002</v>
      </c>
      <c r="O17" s="62">
        <f>VLOOKUP($D17,'NI TLAFs 2018-19'!$C$5:$AA$64,12,FALSE)</f>
        <v>1</v>
      </c>
      <c r="P17" s="62">
        <f>VLOOKUP($D17,'NI TLAFs 2018-19'!$C$5:$AA$64,13,FALSE)</f>
        <v>1.0009999999999999</v>
      </c>
      <c r="Q17" s="62">
        <f>VLOOKUP($D17,'NI TLAFs 2018-19'!$C$5:$AA$64,14,FALSE)</f>
        <v>1.0009999999999999</v>
      </c>
      <c r="R17" s="62">
        <f>VLOOKUP($D17,'NI TLAFs 2018-19'!$C$5:$AA$64,15,FALSE)</f>
        <v>1.0029999999999999</v>
      </c>
      <c r="S17" s="62">
        <f>VLOOKUP($D17,'NI TLAFs 2018-19'!$C$5:$AA$64,16,FALSE)</f>
        <v>0.997</v>
      </c>
      <c r="T17" s="62">
        <f>VLOOKUP($D17,'NI TLAFs 2018-19'!$C$5:$AA$64,17,FALSE)</f>
        <v>0.998</v>
      </c>
      <c r="U17" s="62">
        <f>VLOOKUP($D17,'NI TLAFs 2018-19'!$C$5:$AA$64,18,FALSE)</f>
        <v>0.99299999999999999</v>
      </c>
      <c r="V17" s="62">
        <f>VLOOKUP($D17,'NI TLAFs 2018-19'!$C$5:$AA$64,19,FALSE)</f>
        <v>0.99299999999999999</v>
      </c>
      <c r="W17" s="62">
        <f>VLOOKUP($D17,'NI TLAFs 2018-19'!$C$5:$AA$64,20,FALSE)</f>
        <v>0.995</v>
      </c>
      <c r="X17" s="62">
        <f>VLOOKUP($D17,'NI TLAFs 2018-19'!$C$5:$AA$64,21,FALSE)</f>
        <v>0.995</v>
      </c>
      <c r="Y17" s="62">
        <f>VLOOKUP($D17,'NI TLAFs 2018-19'!$C$5:$AA$64,22,FALSE)</f>
        <v>0.996</v>
      </c>
      <c r="Z17" s="62">
        <f>VLOOKUP($D17,'NI TLAFs 2018-19'!$C$5:$AA$64,23,FALSE)</f>
        <v>0.997</v>
      </c>
      <c r="AA17" s="62">
        <f>VLOOKUP($D17,'NI TLAFs 2018-19'!$C$5:$AA$64,24,FALSE)</f>
        <v>0.996</v>
      </c>
      <c r="AB17" s="63">
        <f>VLOOKUP($D17,'NI TLAFs 2018-19'!$C$5:$AA$64,25,FALSE)</f>
        <v>0.998</v>
      </c>
    </row>
    <row r="18" spans="1:31" s="52" customFormat="1" ht="15.75" thickBot="1" x14ac:dyDescent="0.3">
      <c r="A18" s="222" t="s">
        <v>119</v>
      </c>
      <c r="B18" s="108" t="s">
        <v>86</v>
      </c>
      <c r="C18" s="108" t="s">
        <v>88</v>
      </c>
      <c r="D18" s="112" t="s">
        <v>147</v>
      </c>
      <c r="E18" s="61">
        <f>VLOOKUP($D18,'NI TLAFs 2018-19'!$C$5:$AA$64,2,FALSE)</f>
        <v>0.999</v>
      </c>
      <c r="F18" s="62">
        <f>VLOOKUP($D18,'NI TLAFs 2018-19'!$C$5:$AA$64,3,FALSE)</f>
        <v>0.997</v>
      </c>
      <c r="G18" s="62">
        <f>VLOOKUP($D18,'NI TLAFs 2018-19'!$C$5:$AA$64,4,FALSE)</f>
        <v>1.0009999999999999</v>
      </c>
      <c r="H18" s="62">
        <f>VLOOKUP($D18,'NI TLAFs 2018-19'!$C$5:$AA$64,5,FALSE)</f>
        <v>0.999</v>
      </c>
      <c r="I18" s="62">
        <f>VLOOKUP($D18,'NI TLAFs 2018-19'!$C$5:$AA$64,6,FALSE)</f>
        <v>0.999</v>
      </c>
      <c r="J18" s="62">
        <f>VLOOKUP($D18,'NI TLAFs 2018-19'!$C$5:$AA$64,7,FALSE)</f>
        <v>0.998</v>
      </c>
      <c r="K18" s="62">
        <f>VLOOKUP($D18,'NI TLAFs 2018-19'!$C$5:$AA$64,8,FALSE)</f>
        <v>1.0009999999999999</v>
      </c>
      <c r="L18" s="62">
        <f>VLOOKUP($D18,'NI TLAFs 2018-19'!$C$5:$AA$64,9,FALSE)</f>
        <v>1.002</v>
      </c>
      <c r="M18" s="62">
        <f>VLOOKUP($D18,'NI TLAFs 2018-19'!$C$5:$AA$64,10,FALSE)</f>
        <v>1.002</v>
      </c>
      <c r="N18" s="62">
        <f>VLOOKUP($D18,'NI TLAFs 2018-19'!$C$5:$AA$64,11,FALSE)</f>
        <v>1.002</v>
      </c>
      <c r="O18" s="62">
        <f>VLOOKUP($D18,'NI TLAFs 2018-19'!$C$5:$AA$64,12,FALSE)</f>
        <v>1</v>
      </c>
      <c r="P18" s="62">
        <f>VLOOKUP($D18,'NI TLAFs 2018-19'!$C$5:$AA$64,13,FALSE)</f>
        <v>1.0009999999999999</v>
      </c>
      <c r="Q18" s="62">
        <f>VLOOKUP($D18,'NI TLAFs 2018-19'!$C$5:$AA$64,14,FALSE)</f>
        <v>1.0009999999999999</v>
      </c>
      <c r="R18" s="62">
        <f>VLOOKUP($D18,'NI TLAFs 2018-19'!$C$5:$AA$64,15,FALSE)</f>
        <v>1.0029999999999999</v>
      </c>
      <c r="S18" s="62">
        <f>VLOOKUP($D18,'NI TLAFs 2018-19'!$C$5:$AA$64,16,FALSE)</f>
        <v>0.997</v>
      </c>
      <c r="T18" s="62">
        <f>VLOOKUP($D18,'NI TLAFs 2018-19'!$C$5:$AA$64,17,FALSE)</f>
        <v>0.998</v>
      </c>
      <c r="U18" s="62">
        <f>VLOOKUP($D18,'NI TLAFs 2018-19'!$C$5:$AA$64,18,FALSE)</f>
        <v>0.99299999999999999</v>
      </c>
      <c r="V18" s="62">
        <f>VLOOKUP($D18,'NI TLAFs 2018-19'!$C$5:$AA$64,19,FALSE)</f>
        <v>0.99299999999999999</v>
      </c>
      <c r="W18" s="62">
        <f>VLOOKUP($D18,'NI TLAFs 2018-19'!$C$5:$AA$64,20,FALSE)</f>
        <v>0.995</v>
      </c>
      <c r="X18" s="62">
        <f>VLOOKUP($D18,'NI TLAFs 2018-19'!$C$5:$AA$64,21,FALSE)</f>
        <v>0.995</v>
      </c>
      <c r="Y18" s="62">
        <f>VLOOKUP($D18,'NI TLAFs 2018-19'!$C$5:$AA$64,22,FALSE)</f>
        <v>0.996</v>
      </c>
      <c r="Z18" s="62">
        <f>VLOOKUP($D18,'NI TLAFs 2018-19'!$C$5:$AA$64,23,FALSE)</f>
        <v>0.997</v>
      </c>
      <c r="AA18" s="62">
        <f>VLOOKUP($D18,'NI TLAFs 2018-19'!$C$5:$AA$64,24,FALSE)</f>
        <v>0.996</v>
      </c>
      <c r="AB18" s="63">
        <f>VLOOKUP($D18,'NI TLAFs 2018-19'!$C$5:$AA$64,25,FALSE)</f>
        <v>0.998</v>
      </c>
    </row>
    <row r="19" spans="1:31" s="57" customFormat="1" ht="15.75" thickBot="1" x14ac:dyDescent="0.3">
      <c r="A19" s="210" t="s">
        <v>252</v>
      </c>
      <c r="B19" s="217" t="s">
        <v>257</v>
      </c>
      <c r="C19" s="217" t="s">
        <v>258</v>
      </c>
      <c r="D19" s="356" t="s">
        <v>259</v>
      </c>
      <c r="E19" s="61">
        <f>VLOOKUP($D19,'NI TLAFs 2018-19'!$C$5:$AA$64,2,FALSE)</f>
        <v>0.98599999999999999</v>
      </c>
      <c r="F19" s="62">
        <f>VLOOKUP($D19,'NI TLAFs 2018-19'!$C$5:$AA$64,3,FALSE)</f>
        <v>0.98199999999999998</v>
      </c>
      <c r="G19" s="62">
        <f>VLOOKUP($D19,'NI TLAFs 2018-19'!$C$5:$AA$64,4,FALSE)</f>
        <v>0.98899999999999999</v>
      </c>
      <c r="H19" s="62">
        <f>VLOOKUP($D19,'NI TLAFs 2018-19'!$C$5:$AA$64,5,FALSE)</f>
        <v>0.98399999999999999</v>
      </c>
      <c r="I19" s="62">
        <f>VLOOKUP($D19,'NI TLAFs 2018-19'!$C$5:$AA$64,6,FALSE)</f>
        <v>0.98599999999999999</v>
      </c>
      <c r="J19" s="62">
        <f>VLOOKUP($D19,'NI TLAFs 2018-19'!$C$5:$AA$64,7,FALSE)</f>
        <v>0.98299999999999998</v>
      </c>
      <c r="K19" s="62">
        <f>VLOOKUP($D19,'NI TLAFs 2018-19'!$C$5:$AA$64,8,FALSE)</f>
        <v>0.99</v>
      </c>
      <c r="L19" s="62">
        <f>VLOOKUP($D19,'NI TLAFs 2018-19'!$C$5:$AA$64,9,FALSE)</f>
        <v>0.98799999999999999</v>
      </c>
      <c r="M19" s="62">
        <f>VLOOKUP($D19,'NI TLAFs 2018-19'!$C$5:$AA$64,10,FALSE)</f>
        <v>0.99</v>
      </c>
      <c r="N19" s="62">
        <f>VLOOKUP($D19,'NI TLAFs 2018-19'!$C$5:$AA$64,11,FALSE)</f>
        <v>0.98799999999999999</v>
      </c>
      <c r="O19" s="62">
        <f>VLOOKUP($D19,'NI TLAFs 2018-19'!$C$5:$AA$64,12,FALSE)</f>
        <v>0.98699999999999999</v>
      </c>
      <c r="P19" s="62">
        <f>VLOOKUP($D19,'NI TLAFs 2018-19'!$C$5:$AA$64,13,FALSE)</f>
        <v>0.98599999999999999</v>
      </c>
      <c r="Q19" s="62">
        <f>VLOOKUP($D19,'NI TLAFs 2018-19'!$C$5:$AA$64,14,FALSE)</f>
        <v>0.98499999999999999</v>
      </c>
      <c r="R19" s="62">
        <f>VLOOKUP($D19,'NI TLAFs 2018-19'!$C$5:$AA$64,15,FALSE)</f>
        <v>0.98799999999999999</v>
      </c>
      <c r="S19" s="62">
        <f>VLOOKUP($D19,'NI TLAFs 2018-19'!$C$5:$AA$64,16,FALSE)</f>
        <v>0.98</v>
      </c>
      <c r="T19" s="62">
        <f>VLOOKUP($D19,'NI TLAFs 2018-19'!$C$5:$AA$64,17,FALSE)</f>
        <v>0.98099999999999998</v>
      </c>
      <c r="U19" s="62">
        <f>VLOOKUP($D19,'NI TLAFs 2018-19'!$C$5:$AA$64,18,FALSE)</f>
        <v>0.97599999999999998</v>
      </c>
      <c r="V19" s="62">
        <f>VLOOKUP($D19,'NI TLAFs 2018-19'!$C$5:$AA$64,19,FALSE)</f>
        <v>0.97899999999999998</v>
      </c>
      <c r="W19" s="62">
        <f>VLOOKUP($D19,'NI TLAFs 2018-19'!$C$5:$AA$64,20,FALSE)</f>
        <v>0.98</v>
      </c>
      <c r="X19" s="62">
        <f>VLOOKUP($D19,'NI TLAFs 2018-19'!$C$5:$AA$64,21,FALSE)</f>
        <v>0.98</v>
      </c>
      <c r="Y19" s="62">
        <f>VLOOKUP($D19,'NI TLAFs 2018-19'!$C$5:$AA$64,22,FALSE)</f>
        <v>0.98099999999999998</v>
      </c>
      <c r="Z19" s="62">
        <f>VLOOKUP($D19,'NI TLAFs 2018-19'!$C$5:$AA$64,23,FALSE)</f>
        <v>0.98199999999999998</v>
      </c>
      <c r="AA19" s="62">
        <f>VLOOKUP($D19,'NI TLAFs 2018-19'!$C$5:$AA$64,24,FALSE)</f>
        <v>0.98299999999999998</v>
      </c>
      <c r="AB19" s="63">
        <f>VLOOKUP($D19,'NI TLAFs 2018-19'!$C$5:$AA$64,25,FALSE)</f>
        <v>0.98399999999999999</v>
      </c>
    </row>
    <row r="20" spans="1:31" s="52" customFormat="1" ht="15.75" thickBot="1" x14ac:dyDescent="0.3">
      <c r="A20" s="222" t="s">
        <v>136</v>
      </c>
      <c r="B20" s="108" t="s">
        <v>162</v>
      </c>
      <c r="C20" s="108" t="s">
        <v>95</v>
      </c>
      <c r="D20" s="112" t="s">
        <v>155</v>
      </c>
      <c r="E20" s="61">
        <f>VLOOKUP($D20,'NI TLAFs 2018-19'!$C$5:$AA$64,2,FALSE)</f>
        <v>0.98499999999999999</v>
      </c>
      <c r="F20" s="62">
        <f>VLOOKUP($D20,'NI TLAFs 2018-19'!$C$5:$AA$64,3,FALSE)</f>
        <v>0.98099999999999998</v>
      </c>
      <c r="G20" s="62">
        <f>VLOOKUP($D20,'NI TLAFs 2018-19'!$C$5:$AA$64,4,FALSE)</f>
        <v>0.98699999999999999</v>
      </c>
      <c r="H20" s="62">
        <f>VLOOKUP($D20,'NI TLAFs 2018-19'!$C$5:$AA$64,5,FALSE)</f>
        <v>0.98299999999999998</v>
      </c>
      <c r="I20" s="62">
        <f>VLOOKUP($D20,'NI TLAFs 2018-19'!$C$5:$AA$64,6,FALSE)</f>
        <v>0.98499999999999999</v>
      </c>
      <c r="J20" s="62">
        <f>VLOOKUP($D20,'NI TLAFs 2018-19'!$C$5:$AA$64,7,FALSE)</f>
        <v>0.98199999999999998</v>
      </c>
      <c r="K20" s="62">
        <f>VLOOKUP($D20,'NI TLAFs 2018-19'!$C$5:$AA$64,8,FALSE)</f>
        <v>0.98899999999999999</v>
      </c>
      <c r="L20" s="62">
        <f>VLOOKUP($D20,'NI TLAFs 2018-19'!$C$5:$AA$64,9,FALSE)</f>
        <v>0.98699999999999999</v>
      </c>
      <c r="M20" s="62">
        <f>VLOOKUP($D20,'NI TLAFs 2018-19'!$C$5:$AA$64,10,FALSE)</f>
        <v>0.98899999999999999</v>
      </c>
      <c r="N20" s="62">
        <f>VLOOKUP($D20,'NI TLAFs 2018-19'!$C$5:$AA$64,11,FALSE)</f>
        <v>0.98699999999999999</v>
      </c>
      <c r="O20" s="62">
        <f>VLOOKUP($D20,'NI TLAFs 2018-19'!$C$5:$AA$64,12,FALSE)</f>
        <v>0.98699999999999999</v>
      </c>
      <c r="P20" s="62">
        <f>VLOOKUP($D20,'NI TLAFs 2018-19'!$C$5:$AA$64,13,FALSE)</f>
        <v>0.98499999999999999</v>
      </c>
      <c r="Q20" s="62">
        <f>VLOOKUP($D20,'NI TLAFs 2018-19'!$C$5:$AA$64,14,FALSE)</f>
        <v>0.98799999999999999</v>
      </c>
      <c r="R20" s="62">
        <f>VLOOKUP($D20,'NI TLAFs 2018-19'!$C$5:$AA$64,15,FALSE)</f>
        <v>0.98699999999999999</v>
      </c>
      <c r="S20" s="62">
        <f>VLOOKUP($D20,'NI TLAFs 2018-19'!$C$5:$AA$64,16,FALSE)</f>
        <v>0.98199999999999998</v>
      </c>
      <c r="T20" s="62">
        <f>VLOOKUP($D20,'NI TLAFs 2018-19'!$C$5:$AA$64,17,FALSE)</f>
        <v>0.98</v>
      </c>
      <c r="U20" s="62">
        <f>VLOOKUP($D20,'NI TLAFs 2018-19'!$C$5:$AA$64,18,FALSE)</f>
        <v>0.98099999999999998</v>
      </c>
      <c r="V20" s="62">
        <f>VLOOKUP($D20,'NI TLAFs 2018-19'!$C$5:$AA$64,19,FALSE)</f>
        <v>0.98</v>
      </c>
      <c r="W20" s="62">
        <f>VLOOKUP($D20,'NI TLAFs 2018-19'!$C$5:$AA$64,20,FALSE)</f>
        <v>0.98499999999999999</v>
      </c>
      <c r="X20" s="62">
        <f>VLOOKUP($D20,'NI TLAFs 2018-19'!$C$5:$AA$64,21,FALSE)</f>
        <v>0.98099999999999998</v>
      </c>
      <c r="Y20" s="62">
        <f>VLOOKUP($D20,'NI TLAFs 2018-19'!$C$5:$AA$64,22,FALSE)</f>
        <v>0.98799999999999999</v>
      </c>
      <c r="Z20" s="62">
        <f>VLOOKUP($D20,'NI TLAFs 2018-19'!$C$5:$AA$64,23,FALSE)</f>
        <v>0.98499999999999999</v>
      </c>
      <c r="AA20" s="62">
        <f>VLOOKUP($D20,'NI TLAFs 2018-19'!$C$5:$AA$64,24,FALSE)</f>
        <v>0.98799999999999999</v>
      </c>
      <c r="AB20" s="63">
        <f>VLOOKUP($D20,'NI TLAFs 2018-19'!$C$5:$AA$64,25,FALSE)</f>
        <v>0.98599999999999999</v>
      </c>
    </row>
    <row r="21" spans="1:31" s="52" customFormat="1" ht="15.75" thickBot="1" x14ac:dyDescent="0.3">
      <c r="A21" s="238" t="s">
        <v>160</v>
      </c>
      <c r="B21" s="138" t="s">
        <v>57</v>
      </c>
      <c r="C21" s="138" t="s">
        <v>69</v>
      </c>
      <c r="D21" s="357" t="s">
        <v>159</v>
      </c>
      <c r="E21" s="109">
        <f>VLOOKUP($D21,'NI TLAFs 2018-19'!$C$5:$AA$64,2,FALSE)</f>
        <v>0.97599999999999998</v>
      </c>
      <c r="F21" s="116">
        <f>VLOOKUP($D21,'NI TLAFs 2018-19'!$C$5:$AA$64,3,FALSE)</f>
        <v>0.97599999999999998</v>
      </c>
      <c r="G21" s="116">
        <f>VLOOKUP($D21,'NI TLAFs 2018-19'!$C$5:$AA$64,4,FALSE)</f>
        <v>0.97599999999999998</v>
      </c>
      <c r="H21" s="116">
        <f>VLOOKUP($D21,'NI TLAFs 2018-19'!$C$5:$AA$64,5,FALSE)</f>
        <v>0.97599999999999998</v>
      </c>
      <c r="I21" s="116">
        <f>VLOOKUP($D21,'NI TLAFs 2018-19'!$C$5:$AA$64,6,FALSE)</f>
        <v>0.97599999999999998</v>
      </c>
      <c r="J21" s="116">
        <f>VLOOKUP($D21,'NI TLAFs 2018-19'!$C$5:$AA$64,7,FALSE)</f>
        <v>0.97599999999999998</v>
      </c>
      <c r="K21" s="116">
        <f>VLOOKUP($D21,'NI TLAFs 2018-19'!$C$5:$AA$64,8,FALSE)</f>
        <v>0.97599999999999998</v>
      </c>
      <c r="L21" s="116">
        <f>VLOOKUP($D21,'NI TLAFs 2018-19'!$C$5:$AA$64,9,FALSE)</f>
        <v>0.97599999999999998</v>
      </c>
      <c r="M21" s="116">
        <f>VLOOKUP($D21,'NI TLAFs 2018-19'!$C$5:$AA$64,10,FALSE)</f>
        <v>0.97599999999999998</v>
      </c>
      <c r="N21" s="116">
        <f>VLOOKUP($D21,'NI TLAFs 2018-19'!$C$5:$AA$64,11,FALSE)</f>
        <v>0.97599999999999998</v>
      </c>
      <c r="O21" s="116">
        <f>VLOOKUP($D21,'NI TLAFs 2018-19'!$C$5:$AA$64,12,FALSE)</f>
        <v>0.97599999999999998</v>
      </c>
      <c r="P21" s="116">
        <f>VLOOKUP($D21,'NI TLAFs 2018-19'!$C$5:$AA$64,13,FALSE)</f>
        <v>0.97599999999999998</v>
      </c>
      <c r="Q21" s="116">
        <f>VLOOKUP($D21,'NI TLAFs 2018-19'!$C$5:$AA$64,14,FALSE)</f>
        <v>0.97599999999999998</v>
      </c>
      <c r="R21" s="116">
        <f>VLOOKUP($D21,'NI TLAFs 2018-19'!$C$5:$AA$64,15,FALSE)</f>
        <v>0.97599999999999998</v>
      </c>
      <c r="S21" s="116">
        <f>VLOOKUP($D21,'NI TLAFs 2018-19'!$C$5:$AA$64,16,FALSE)</f>
        <v>0.97599999999999998</v>
      </c>
      <c r="T21" s="116">
        <f>VLOOKUP($D21,'NI TLAFs 2018-19'!$C$5:$AA$64,17,FALSE)</f>
        <v>0.97599999999999998</v>
      </c>
      <c r="U21" s="116">
        <f>VLOOKUP($D21,'NI TLAFs 2018-19'!$C$5:$AA$64,18,FALSE)</f>
        <v>0.97599999999999998</v>
      </c>
      <c r="V21" s="116">
        <f>VLOOKUP($D21,'NI TLAFs 2018-19'!$C$5:$AA$64,19,FALSE)</f>
        <v>0.97599999999999998</v>
      </c>
      <c r="W21" s="116">
        <f>VLOOKUP($D21,'NI TLAFs 2018-19'!$C$5:$AA$64,20,FALSE)</f>
        <v>0.97599999999999998</v>
      </c>
      <c r="X21" s="116">
        <f>VLOOKUP($D21,'NI TLAFs 2018-19'!$C$5:$AA$64,21,FALSE)</f>
        <v>0.97599999999999998</v>
      </c>
      <c r="Y21" s="116">
        <f>VLOOKUP($D21,'NI TLAFs 2018-19'!$C$5:$AA$64,22,FALSE)</f>
        <v>0.97599999999999998</v>
      </c>
      <c r="Z21" s="116">
        <f>VLOOKUP($D21,'NI TLAFs 2018-19'!$C$5:$AA$64,23,FALSE)</f>
        <v>0.97599999999999998</v>
      </c>
      <c r="AA21" s="116">
        <f>VLOOKUP($D21,'NI TLAFs 2018-19'!$C$5:$AA$64,24,FALSE)</f>
        <v>0.97599999999999998</v>
      </c>
      <c r="AB21" s="72">
        <f>VLOOKUP($D21,'NI TLAFs 2018-19'!$C$5:$AA$64,25,FALSE)</f>
        <v>0.97599999999999998</v>
      </c>
    </row>
    <row r="22" spans="1:31" ht="15.75" thickBot="1" x14ac:dyDescent="0.3">
      <c r="A22" s="2"/>
      <c r="B22" s="6"/>
      <c r="C22" s="6"/>
      <c r="D22" s="13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298"/>
      <c r="AC22" s="3"/>
      <c r="AD22" s="1"/>
      <c r="AE22" s="1"/>
    </row>
    <row r="23" spans="1:31" ht="15" customHeight="1" thickBot="1" x14ac:dyDescent="0.3">
      <c r="A23" s="317" t="s">
        <v>62</v>
      </c>
      <c r="B23" s="320" t="s">
        <v>37</v>
      </c>
      <c r="C23" s="321"/>
      <c r="D23" s="324" t="s">
        <v>40</v>
      </c>
      <c r="E23" s="327" t="s">
        <v>39</v>
      </c>
      <c r="F23" s="328"/>
      <c r="G23" s="328"/>
      <c r="H23" s="328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30"/>
      <c r="AD23" s="1"/>
      <c r="AE23" s="1"/>
    </row>
    <row r="24" spans="1:31" ht="15" customHeight="1" thickBot="1" x14ac:dyDescent="0.3">
      <c r="A24" s="318"/>
      <c r="B24" s="322"/>
      <c r="C24" s="323"/>
      <c r="D24" s="325"/>
      <c r="E24" s="313" t="s">
        <v>277</v>
      </c>
      <c r="F24" s="314"/>
      <c r="G24" s="308" t="s">
        <v>278</v>
      </c>
      <c r="H24" s="308"/>
      <c r="I24" s="308" t="s">
        <v>279</v>
      </c>
      <c r="J24" s="308"/>
      <c r="K24" s="308" t="s">
        <v>280</v>
      </c>
      <c r="L24" s="309"/>
      <c r="M24" s="308" t="s">
        <v>281</v>
      </c>
      <c r="N24" s="309"/>
      <c r="O24" s="308" t="s">
        <v>282</v>
      </c>
      <c r="P24" s="309"/>
      <c r="Q24" s="308" t="s">
        <v>283</v>
      </c>
      <c r="R24" s="309"/>
      <c r="S24" s="308" t="s">
        <v>284</v>
      </c>
      <c r="T24" s="309"/>
      <c r="U24" s="308" t="s">
        <v>285</v>
      </c>
      <c r="V24" s="309"/>
      <c r="W24" s="308" t="s">
        <v>286</v>
      </c>
      <c r="X24" s="309"/>
      <c r="Y24" s="308" t="s">
        <v>287</v>
      </c>
      <c r="Z24" s="309"/>
      <c r="AA24" s="308" t="s">
        <v>288</v>
      </c>
      <c r="AB24" s="309"/>
      <c r="AD24" s="1"/>
      <c r="AE24" s="1"/>
    </row>
    <row r="25" spans="1:31" ht="15.75" customHeight="1" thickBot="1" x14ac:dyDescent="0.3">
      <c r="A25" s="319"/>
      <c r="B25" s="96" t="s">
        <v>64</v>
      </c>
      <c r="C25" s="16" t="s">
        <v>65</v>
      </c>
      <c r="D25" s="326"/>
      <c r="E25" s="117" t="s">
        <v>35</v>
      </c>
      <c r="F25" s="117" t="s">
        <v>36</v>
      </c>
      <c r="G25" s="117" t="s">
        <v>35</v>
      </c>
      <c r="H25" s="117" t="s">
        <v>36</v>
      </c>
      <c r="I25" s="117" t="s">
        <v>35</v>
      </c>
      <c r="J25" s="117" t="s">
        <v>36</v>
      </c>
      <c r="K25" s="117" t="s">
        <v>35</v>
      </c>
      <c r="L25" s="117" t="s">
        <v>36</v>
      </c>
      <c r="M25" s="117" t="s">
        <v>35</v>
      </c>
      <c r="N25" s="117" t="s">
        <v>36</v>
      </c>
      <c r="O25" s="117" t="s">
        <v>35</v>
      </c>
      <c r="P25" s="117" t="s">
        <v>36</v>
      </c>
      <c r="Q25" s="117" t="s">
        <v>35</v>
      </c>
      <c r="R25" s="117" t="s">
        <v>36</v>
      </c>
      <c r="S25" s="117" t="s">
        <v>35</v>
      </c>
      <c r="T25" s="117" t="s">
        <v>36</v>
      </c>
      <c r="U25" s="117" t="s">
        <v>35</v>
      </c>
      <c r="V25" s="117" t="s">
        <v>36</v>
      </c>
      <c r="W25" s="117" t="s">
        <v>35</v>
      </c>
      <c r="X25" s="117" t="s">
        <v>36</v>
      </c>
      <c r="Y25" s="117" t="s">
        <v>35</v>
      </c>
      <c r="Z25" s="117" t="s">
        <v>36</v>
      </c>
      <c r="AA25" s="117" t="s">
        <v>35</v>
      </c>
      <c r="AB25" s="117" t="s">
        <v>36</v>
      </c>
      <c r="AD25" s="1"/>
      <c r="AE25" s="1"/>
    </row>
    <row r="26" spans="1:31" s="52" customFormat="1" ht="15.75" thickBot="1" x14ac:dyDescent="0.3">
      <c r="A26" s="110" t="s">
        <v>122</v>
      </c>
      <c r="B26" s="241" t="s">
        <v>162</v>
      </c>
      <c r="C26" s="358" t="s">
        <v>306</v>
      </c>
      <c r="D26" s="91" t="s">
        <v>148</v>
      </c>
      <c r="E26" s="61">
        <v>0.98799999999999999</v>
      </c>
      <c r="F26" s="62">
        <v>0.98299999999999998</v>
      </c>
      <c r="G26" s="62">
        <v>0.99099999999999999</v>
      </c>
      <c r="H26" s="62">
        <v>0.98599999999999999</v>
      </c>
      <c r="I26" s="62">
        <v>0.98899999999999999</v>
      </c>
      <c r="J26" s="62">
        <v>0.98499999999999999</v>
      </c>
      <c r="K26" s="62">
        <v>0.99299999999999999</v>
      </c>
      <c r="L26" s="62">
        <v>0.99</v>
      </c>
      <c r="M26" s="62">
        <v>0.99299999999999999</v>
      </c>
      <c r="N26" s="62">
        <v>0.99</v>
      </c>
      <c r="O26" s="62">
        <v>0.99</v>
      </c>
      <c r="P26" s="62">
        <v>0.98799999999999999</v>
      </c>
      <c r="Q26" s="62">
        <v>0.99</v>
      </c>
      <c r="R26" s="62">
        <v>0.99099999999999999</v>
      </c>
      <c r="S26" s="62">
        <v>0.98399999999999999</v>
      </c>
      <c r="T26" s="62">
        <v>0.98299999999999998</v>
      </c>
      <c r="U26" s="62">
        <v>0.98199999999999998</v>
      </c>
      <c r="V26" s="62">
        <v>0.98199999999999998</v>
      </c>
      <c r="W26" s="62">
        <v>0.98599999999999999</v>
      </c>
      <c r="X26" s="62">
        <v>0.98299999999999998</v>
      </c>
      <c r="Y26" s="62">
        <v>0.98899999999999999</v>
      </c>
      <c r="Z26" s="62">
        <v>0.98799999999999999</v>
      </c>
      <c r="AA26" s="62">
        <v>0.99</v>
      </c>
      <c r="AB26" s="63">
        <v>0.98899999999999999</v>
      </c>
    </row>
    <row r="27" spans="1:31" s="52" customFormat="1" ht="15.75" thickBot="1" x14ac:dyDescent="0.3">
      <c r="A27" s="108" t="s">
        <v>123</v>
      </c>
      <c r="B27" s="242" t="s">
        <v>162</v>
      </c>
      <c r="C27" s="108" t="s">
        <v>79</v>
      </c>
      <c r="D27" s="112" t="s">
        <v>148</v>
      </c>
      <c r="E27" s="61">
        <v>0.98799999999999999</v>
      </c>
      <c r="F27" s="62">
        <v>0.98299999999999998</v>
      </c>
      <c r="G27" s="62">
        <v>0.99099999999999999</v>
      </c>
      <c r="H27" s="62">
        <v>0.98599999999999999</v>
      </c>
      <c r="I27" s="62">
        <v>0.98899999999999999</v>
      </c>
      <c r="J27" s="62">
        <v>0.98499999999999999</v>
      </c>
      <c r="K27" s="62">
        <v>0.99299999999999999</v>
      </c>
      <c r="L27" s="62">
        <v>0.99</v>
      </c>
      <c r="M27" s="62">
        <v>0.99299999999999999</v>
      </c>
      <c r="N27" s="62">
        <v>0.99</v>
      </c>
      <c r="O27" s="62">
        <v>0.99</v>
      </c>
      <c r="P27" s="62">
        <v>0.98799999999999999</v>
      </c>
      <c r="Q27" s="62">
        <v>0.99</v>
      </c>
      <c r="R27" s="62">
        <v>0.99099999999999999</v>
      </c>
      <c r="S27" s="62">
        <v>0.98399999999999999</v>
      </c>
      <c r="T27" s="62">
        <v>0.98299999999999998</v>
      </c>
      <c r="U27" s="62">
        <v>0.98199999999999998</v>
      </c>
      <c r="V27" s="62">
        <v>0.98199999999999998</v>
      </c>
      <c r="W27" s="62">
        <v>0.98599999999999999</v>
      </c>
      <c r="X27" s="62">
        <v>0.98299999999999998</v>
      </c>
      <c r="Y27" s="62">
        <v>0.98899999999999999</v>
      </c>
      <c r="Z27" s="62">
        <v>0.98799999999999999</v>
      </c>
      <c r="AA27" s="62">
        <v>0.99</v>
      </c>
      <c r="AB27" s="63">
        <v>0.98899999999999999</v>
      </c>
    </row>
    <row r="28" spans="1:31" s="52" customFormat="1" ht="15.75" thickBot="1" x14ac:dyDescent="0.3">
      <c r="A28" s="108" t="s">
        <v>124</v>
      </c>
      <c r="B28" s="242" t="s">
        <v>162</v>
      </c>
      <c r="C28" s="108" t="s">
        <v>70</v>
      </c>
      <c r="D28" s="112" t="s">
        <v>149</v>
      </c>
      <c r="E28" s="61">
        <v>0.98899999999999999</v>
      </c>
      <c r="F28" s="62">
        <v>0.98199999999999998</v>
      </c>
      <c r="G28" s="62">
        <v>0.99199999999999999</v>
      </c>
      <c r="H28" s="62">
        <v>0.98499999999999999</v>
      </c>
      <c r="I28" s="62">
        <v>0.99</v>
      </c>
      <c r="J28" s="62">
        <v>0.98399999999999999</v>
      </c>
      <c r="K28" s="62">
        <v>0.99299999999999999</v>
      </c>
      <c r="L28" s="62">
        <v>0.98799999999999999</v>
      </c>
      <c r="M28" s="62">
        <v>0.99299999999999999</v>
      </c>
      <c r="N28" s="62">
        <v>0.98799999999999999</v>
      </c>
      <c r="O28" s="62">
        <v>0.99099999999999999</v>
      </c>
      <c r="P28" s="62">
        <v>0.98499999999999999</v>
      </c>
      <c r="Q28" s="62">
        <v>0.98899999999999999</v>
      </c>
      <c r="R28" s="62">
        <v>0.98699999999999999</v>
      </c>
      <c r="S28" s="62">
        <v>0.98499999999999999</v>
      </c>
      <c r="T28" s="62">
        <v>0.98099999999999998</v>
      </c>
      <c r="U28" s="62">
        <v>0.98199999999999998</v>
      </c>
      <c r="V28" s="62">
        <v>0.97799999999999998</v>
      </c>
      <c r="W28" s="62">
        <v>0.98399999999999999</v>
      </c>
      <c r="X28" s="62">
        <v>0.97799999999999998</v>
      </c>
      <c r="Y28" s="62">
        <v>0.98399999999999999</v>
      </c>
      <c r="Z28" s="62">
        <v>0.98</v>
      </c>
      <c r="AA28" s="62">
        <v>0.98499999999999999</v>
      </c>
      <c r="AB28" s="63">
        <v>0.98199999999999998</v>
      </c>
    </row>
    <row r="29" spans="1:31" s="52" customFormat="1" ht="15.75" thickBot="1" x14ac:dyDescent="0.3">
      <c r="A29" s="108" t="s">
        <v>125</v>
      </c>
      <c r="B29" s="242" t="s">
        <v>162</v>
      </c>
      <c r="C29" s="108" t="s">
        <v>91</v>
      </c>
      <c r="D29" s="112" t="s">
        <v>150</v>
      </c>
      <c r="E29" s="61">
        <v>0.998</v>
      </c>
      <c r="F29" s="62">
        <v>0.995</v>
      </c>
      <c r="G29" s="62">
        <v>1.0009999999999999</v>
      </c>
      <c r="H29" s="62">
        <v>0.997</v>
      </c>
      <c r="I29" s="62">
        <v>0.998</v>
      </c>
      <c r="J29" s="62">
        <v>0.996</v>
      </c>
      <c r="K29" s="62">
        <v>1.0009999999999999</v>
      </c>
      <c r="L29" s="62">
        <v>1</v>
      </c>
      <c r="M29" s="62">
        <v>1.0009999999999999</v>
      </c>
      <c r="N29" s="62">
        <v>1.0009999999999999</v>
      </c>
      <c r="O29" s="62">
        <v>1</v>
      </c>
      <c r="P29" s="62">
        <v>0.999</v>
      </c>
      <c r="Q29" s="62">
        <v>1</v>
      </c>
      <c r="R29" s="62">
        <v>1.0009999999999999</v>
      </c>
      <c r="S29" s="62">
        <v>0.996</v>
      </c>
      <c r="T29" s="62">
        <v>0.996</v>
      </c>
      <c r="U29" s="62">
        <v>0.99199999999999999</v>
      </c>
      <c r="V29" s="62">
        <v>0.99099999999999999</v>
      </c>
      <c r="W29" s="62">
        <v>0.99399999999999999</v>
      </c>
      <c r="X29" s="62">
        <v>0.99299999999999999</v>
      </c>
      <c r="Y29" s="62">
        <v>0.995</v>
      </c>
      <c r="Z29" s="62">
        <v>0.99399999999999999</v>
      </c>
      <c r="AA29" s="62">
        <v>0.996</v>
      </c>
      <c r="AB29" s="63">
        <v>0.996</v>
      </c>
    </row>
    <row r="30" spans="1:31" s="52" customFormat="1" ht="15.75" thickBot="1" x14ac:dyDescent="0.3">
      <c r="A30" s="108" t="s">
        <v>126</v>
      </c>
      <c r="B30" s="242" t="s">
        <v>162</v>
      </c>
      <c r="C30" s="108" t="s">
        <v>90</v>
      </c>
      <c r="D30" s="112" t="s">
        <v>151</v>
      </c>
      <c r="E30" s="61">
        <v>0.98799999999999999</v>
      </c>
      <c r="F30" s="62">
        <v>0.98299999999999998</v>
      </c>
      <c r="G30" s="62">
        <v>0.99</v>
      </c>
      <c r="H30" s="62">
        <v>0.98499999999999999</v>
      </c>
      <c r="I30" s="62">
        <v>0.98799999999999999</v>
      </c>
      <c r="J30" s="62">
        <v>0.98399999999999999</v>
      </c>
      <c r="K30" s="62">
        <v>0.99099999999999999</v>
      </c>
      <c r="L30" s="62">
        <v>0.98799999999999999</v>
      </c>
      <c r="M30" s="62">
        <v>0.99099999999999999</v>
      </c>
      <c r="N30" s="62">
        <v>0.98899999999999999</v>
      </c>
      <c r="O30" s="62">
        <v>0.98899999999999999</v>
      </c>
      <c r="P30" s="62">
        <v>0.98599999999999999</v>
      </c>
      <c r="Q30" s="62">
        <v>0.98899999999999999</v>
      </c>
      <c r="R30" s="62">
        <v>0.98699999999999999</v>
      </c>
      <c r="S30" s="62">
        <v>0.98399999999999999</v>
      </c>
      <c r="T30" s="62">
        <v>0.98199999999999998</v>
      </c>
      <c r="U30" s="62">
        <v>0.98099999999999998</v>
      </c>
      <c r="V30" s="62">
        <v>0.97899999999999998</v>
      </c>
      <c r="W30" s="62">
        <v>0.98299999999999998</v>
      </c>
      <c r="X30" s="62">
        <v>0.97899999999999998</v>
      </c>
      <c r="Y30" s="62">
        <v>0.98399999999999999</v>
      </c>
      <c r="Z30" s="62">
        <v>0.98199999999999998</v>
      </c>
      <c r="AA30" s="62">
        <v>0.98499999999999999</v>
      </c>
      <c r="AB30" s="63">
        <v>0.98299999999999998</v>
      </c>
    </row>
    <row r="31" spans="1:31" s="52" customFormat="1" ht="15.75" thickBot="1" x14ac:dyDescent="0.3">
      <c r="A31" s="108" t="s">
        <v>127</v>
      </c>
      <c r="B31" s="242" t="s">
        <v>162</v>
      </c>
      <c r="C31" s="186" t="s">
        <v>168</v>
      </c>
      <c r="D31" s="112" t="s">
        <v>151</v>
      </c>
      <c r="E31" s="61">
        <v>0.98799999999999999</v>
      </c>
      <c r="F31" s="62">
        <v>0.98299999999999998</v>
      </c>
      <c r="G31" s="62">
        <v>0.99</v>
      </c>
      <c r="H31" s="62">
        <v>0.98499999999999999</v>
      </c>
      <c r="I31" s="62">
        <v>0.98799999999999999</v>
      </c>
      <c r="J31" s="62">
        <v>0.98399999999999999</v>
      </c>
      <c r="K31" s="62">
        <v>0.99099999999999999</v>
      </c>
      <c r="L31" s="62">
        <v>0.98799999999999999</v>
      </c>
      <c r="M31" s="62">
        <v>0.99099999999999999</v>
      </c>
      <c r="N31" s="62">
        <v>0.98899999999999999</v>
      </c>
      <c r="O31" s="62">
        <v>0.98899999999999999</v>
      </c>
      <c r="P31" s="62">
        <v>0.98599999999999999</v>
      </c>
      <c r="Q31" s="62">
        <v>0.98899999999999999</v>
      </c>
      <c r="R31" s="62">
        <v>0.98699999999999999</v>
      </c>
      <c r="S31" s="62">
        <v>0.98399999999999999</v>
      </c>
      <c r="T31" s="62">
        <v>0.98199999999999998</v>
      </c>
      <c r="U31" s="62">
        <v>0.98099999999999998</v>
      </c>
      <c r="V31" s="62">
        <v>0.97899999999999998</v>
      </c>
      <c r="W31" s="62">
        <v>0.98299999999999998</v>
      </c>
      <c r="X31" s="62">
        <v>0.97899999999999998</v>
      </c>
      <c r="Y31" s="62">
        <v>0.98399999999999999</v>
      </c>
      <c r="Z31" s="62">
        <v>0.98199999999999998</v>
      </c>
      <c r="AA31" s="62">
        <v>0.98499999999999999</v>
      </c>
      <c r="AB31" s="63">
        <v>0.98299999999999998</v>
      </c>
    </row>
    <row r="32" spans="1:31" s="52" customFormat="1" ht="15.75" thickBot="1" x14ac:dyDescent="0.3">
      <c r="A32" s="108" t="s">
        <v>128</v>
      </c>
      <c r="B32" s="242" t="s">
        <v>162</v>
      </c>
      <c r="C32" s="354" t="s">
        <v>307</v>
      </c>
      <c r="D32" s="112" t="s">
        <v>151</v>
      </c>
      <c r="E32" s="61">
        <v>0.98799999999999999</v>
      </c>
      <c r="F32" s="62">
        <v>0.98299999999999998</v>
      </c>
      <c r="G32" s="62">
        <v>0.99</v>
      </c>
      <c r="H32" s="62">
        <v>0.98499999999999999</v>
      </c>
      <c r="I32" s="62">
        <v>0.98799999999999999</v>
      </c>
      <c r="J32" s="62">
        <v>0.98399999999999999</v>
      </c>
      <c r="K32" s="62">
        <v>0.99099999999999999</v>
      </c>
      <c r="L32" s="62">
        <v>0.98799999999999999</v>
      </c>
      <c r="M32" s="62">
        <v>0.99099999999999999</v>
      </c>
      <c r="N32" s="62">
        <v>0.98899999999999999</v>
      </c>
      <c r="O32" s="62">
        <v>0.98899999999999999</v>
      </c>
      <c r="P32" s="62">
        <v>0.98599999999999999</v>
      </c>
      <c r="Q32" s="62">
        <v>0.98899999999999999</v>
      </c>
      <c r="R32" s="62">
        <v>0.98699999999999999</v>
      </c>
      <c r="S32" s="62">
        <v>0.98399999999999999</v>
      </c>
      <c r="T32" s="62">
        <v>0.98199999999999998</v>
      </c>
      <c r="U32" s="62">
        <v>0.98099999999999998</v>
      </c>
      <c r="V32" s="62">
        <v>0.97899999999999998</v>
      </c>
      <c r="W32" s="62">
        <v>0.98299999999999998</v>
      </c>
      <c r="X32" s="62">
        <v>0.97899999999999998</v>
      </c>
      <c r="Y32" s="62">
        <v>0.98399999999999999</v>
      </c>
      <c r="Z32" s="62">
        <v>0.98199999999999998</v>
      </c>
      <c r="AA32" s="62">
        <v>0.98499999999999999</v>
      </c>
      <c r="AB32" s="63">
        <v>0.98299999999999998</v>
      </c>
    </row>
    <row r="33" spans="1:28" s="52" customFormat="1" ht="15.75" thickBot="1" x14ac:dyDescent="0.3">
      <c r="A33" s="108" t="s">
        <v>129</v>
      </c>
      <c r="B33" s="108" t="s">
        <v>162</v>
      </c>
      <c r="C33" s="108" t="s">
        <v>80</v>
      </c>
      <c r="D33" s="112" t="s">
        <v>152</v>
      </c>
      <c r="E33" s="61">
        <v>0.98499999999999999</v>
      </c>
      <c r="F33" s="62">
        <v>0.97799999999999998</v>
      </c>
      <c r="G33" s="62">
        <v>0.98899999999999999</v>
      </c>
      <c r="H33" s="62">
        <v>0.98</v>
      </c>
      <c r="I33" s="62">
        <v>0.98599999999999999</v>
      </c>
      <c r="J33" s="62">
        <v>0.97899999999999998</v>
      </c>
      <c r="K33" s="62">
        <v>0.99</v>
      </c>
      <c r="L33" s="62">
        <v>0.98299999999999998</v>
      </c>
      <c r="M33" s="62">
        <v>0.99</v>
      </c>
      <c r="N33" s="62">
        <v>0.98399999999999999</v>
      </c>
      <c r="O33" s="62">
        <v>0.98699999999999999</v>
      </c>
      <c r="P33" s="62">
        <v>0.98099999999999998</v>
      </c>
      <c r="Q33" s="62">
        <v>0.98499999999999999</v>
      </c>
      <c r="R33" s="62">
        <v>0.98199999999999998</v>
      </c>
      <c r="S33" s="62">
        <v>0.98</v>
      </c>
      <c r="T33" s="62">
        <v>0.97599999999999998</v>
      </c>
      <c r="U33" s="62">
        <v>0.97699999999999998</v>
      </c>
      <c r="V33" s="62">
        <v>0.97299999999999998</v>
      </c>
      <c r="W33" s="62">
        <v>0.97899999999999998</v>
      </c>
      <c r="X33" s="62">
        <v>0.97299999999999998</v>
      </c>
      <c r="Y33" s="62">
        <v>0.97899999999999998</v>
      </c>
      <c r="Z33" s="62">
        <v>0.97499999999999998</v>
      </c>
      <c r="AA33" s="62">
        <v>0.98099999999999998</v>
      </c>
      <c r="AB33" s="63">
        <v>0.97699999999999998</v>
      </c>
    </row>
    <row r="34" spans="1:28" s="52" customFormat="1" ht="15.75" thickBot="1" x14ac:dyDescent="0.3">
      <c r="A34" s="108" t="s">
        <v>164</v>
      </c>
      <c r="B34" s="108" t="s">
        <v>162</v>
      </c>
      <c r="C34" s="108" t="s">
        <v>108</v>
      </c>
      <c r="D34" s="112" t="s">
        <v>152</v>
      </c>
      <c r="E34" s="61">
        <v>0.98499999999999999</v>
      </c>
      <c r="F34" s="62">
        <v>0.97799999999999998</v>
      </c>
      <c r="G34" s="62">
        <v>0.98899999999999999</v>
      </c>
      <c r="H34" s="62">
        <v>0.98</v>
      </c>
      <c r="I34" s="62">
        <v>0.98599999999999999</v>
      </c>
      <c r="J34" s="62">
        <v>0.97899999999999998</v>
      </c>
      <c r="K34" s="62">
        <v>0.99</v>
      </c>
      <c r="L34" s="62">
        <v>0.98299999999999998</v>
      </c>
      <c r="M34" s="62">
        <v>0.99</v>
      </c>
      <c r="N34" s="62">
        <v>0.98399999999999999</v>
      </c>
      <c r="O34" s="62">
        <v>0.98699999999999999</v>
      </c>
      <c r="P34" s="62">
        <v>0.98099999999999998</v>
      </c>
      <c r="Q34" s="62">
        <v>0.98499999999999999</v>
      </c>
      <c r="R34" s="62">
        <v>0.98199999999999998</v>
      </c>
      <c r="S34" s="62">
        <v>0.98</v>
      </c>
      <c r="T34" s="62">
        <v>0.97599999999999998</v>
      </c>
      <c r="U34" s="62">
        <v>0.97699999999999998</v>
      </c>
      <c r="V34" s="62">
        <v>0.97299999999999998</v>
      </c>
      <c r="W34" s="62">
        <v>0.97899999999999998</v>
      </c>
      <c r="X34" s="62">
        <v>0.97299999999999998</v>
      </c>
      <c r="Y34" s="62">
        <v>0.97899999999999998</v>
      </c>
      <c r="Z34" s="62">
        <v>0.97499999999999998</v>
      </c>
      <c r="AA34" s="62">
        <v>0.98099999999999998</v>
      </c>
      <c r="AB34" s="63">
        <v>0.97699999999999998</v>
      </c>
    </row>
    <row r="35" spans="1:28" s="52" customFormat="1" ht="15.75" thickBot="1" x14ac:dyDescent="0.3">
      <c r="A35" s="108" t="s">
        <v>130</v>
      </c>
      <c r="B35" s="108" t="s">
        <v>162</v>
      </c>
      <c r="C35" s="108" t="s">
        <v>71</v>
      </c>
      <c r="D35" s="112" t="s">
        <v>151</v>
      </c>
      <c r="E35" s="61">
        <v>0.98799999999999999</v>
      </c>
      <c r="F35" s="62">
        <v>0.98299999999999998</v>
      </c>
      <c r="G35" s="62">
        <v>0.99</v>
      </c>
      <c r="H35" s="62">
        <v>0.98499999999999999</v>
      </c>
      <c r="I35" s="62">
        <v>0.98799999999999999</v>
      </c>
      <c r="J35" s="62">
        <v>0.98399999999999999</v>
      </c>
      <c r="K35" s="62">
        <v>0.99099999999999999</v>
      </c>
      <c r="L35" s="62">
        <v>0.98799999999999999</v>
      </c>
      <c r="M35" s="62">
        <v>0.99099999999999999</v>
      </c>
      <c r="N35" s="62">
        <v>0.98899999999999999</v>
      </c>
      <c r="O35" s="62">
        <v>0.98899999999999999</v>
      </c>
      <c r="P35" s="62">
        <v>0.98599999999999999</v>
      </c>
      <c r="Q35" s="62">
        <v>0.98899999999999999</v>
      </c>
      <c r="R35" s="62">
        <v>0.98699999999999999</v>
      </c>
      <c r="S35" s="62">
        <v>0.98399999999999999</v>
      </c>
      <c r="T35" s="62">
        <v>0.98199999999999998</v>
      </c>
      <c r="U35" s="62">
        <v>0.98099999999999998</v>
      </c>
      <c r="V35" s="62">
        <v>0.97899999999999998</v>
      </c>
      <c r="W35" s="62">
        <v>0.98299999999999998</v>
      </c>
      <c r="X35" s="62">
        <v>0.97899999999999998</v>
      </c>
      <c r="Y35" s="62">
        <v>0.98399999999999999</v>
      </c>
      <c r="Z35" s="62">
        <v>0.98199999999999998</v>
      </c>
      <c r="AA35" s="62">
        <v>0.98499999999999999</v>
      </c>
      <c r="AB35" s="63">
        <v>0.98299999999999998</v>
      </c>
    </row>
    <row r="36" spans="1:28" s="52" customFormat="1" ht="15.75" thickBot="1" x14ac:dyDescent="0.3">
      <c r="A36" s="108" t="s">
        <v>131</v>
      </c>
      <c r="B36" s="108" t="s">
        <v>162</v>
      </c>
      <c r="C36" s="108" t="s">
        <v>81</v>
      </c>
      <c r="D36" s="112" t="s">
        <v>151</v>
      </c>
      <c r="E36" s="61">
        <v>0.98799999999999999</v>
      </c>
      <c r="F36" s="62">
        <v>0.98299999999999998</v>
      </c>
      <c r="G36" s="62">
        <v>0.99</v>
      </c>
      <c r="H36" s="62">
        <v>0.98499999999999999</v>
      </c>
      <c r="I36" s="62">
        <v>0.98799999999999999</v>
      </c>
      <c r="J36" s="62">
        <v>0.98399999999999999</v>
      </c>
      <c r="K36" s="62">
        <v>0.99099999999999999</v>
      </c>
      <c r="L36" s="62">
        <v>0.98799999999999999</v>
      </c>
      <c r="M36" s="62">
        <v>0.99099999999999999</v>
      </c>
      <c r="N36" s="62">
        <v>0.98899999999999999</v>
      </c>
      <c r="O36" s="62">
        <v>0.98899999999999999</v>
      </c>
      <c r="P36" s="62">
        <v>0.98599999999999999</v>
      </c>
      <c r="Q36" s="62">
        <v>0.98899999999999999</v>
      </c>
      <c r="R36" s="62">
        <v>0.98699999999999999</v>
      </c>
      <c r="S36" s="62">
        <v>0.98399999999999999</v>
      </c>
      <c r="T36" s="62">
        <v>0.98199999999999998</v>
      </c>
      <c r="U36" s="62">
        <v>0.98099999999999998</v>
      </c>
      <c r="V36" s="62">
        <v>0.97899999999999998</v>
      </c>
      <c r="W36" s="62">
        <v>0.98299999999999998</v>
      </c>
      <c r="X36" s="62">
        <v>0.97899999999999998</v>
      </c>
      <c r="Y36" s="62">
        <v>0.98399999999999999</v>
      </c>
      <c r="Z36" s="62">
        <v>0.98199999999999998</v>
      </c>
      <c r="AA36" s="62">
        <v>0.98499999999999999</v>
      </c>
      <c r="AB36" s="63">
        <v>0.98299999999999998</v>
      </c>
    </row>
    <row r="37" spans="1:28" s="52" customFormat="1" ht="15.75" thickBot="1" x14ac:dyDescent="0.3">
      <c r="A37" s="108" t="s">
        <v>132</v>
      </c>
      <c r="B37" s="108" t="s">
        <v>162</v>
      </c>
      <c r="C37" s="108" t="s">
        <v>82</v>
      </c>
      <c r="D37" s="112" t="s">
        <v>153</v>
      </c>
      <c r="E37" s="61">
        <v>0.98799999999999999</v>
      </c>
      <c r="F37" s="62">
        <v>0.98299999999999998</v>
      </c>
      <c r="G37" s="62">
        <v>0.99199999999999999</v>
      </c>
      <c r="H37" s="62">
        <v>0.98599999999999999</v>
      </c>
      <c r="I37" s="62">
        <v>0.98899999999999999</v>
      </c>
      <c r="J37" s="62">
        <v>0.98499999999999999</v>
      </c>
      <c r="K37" s="62">
        <v>0.99399999999999999</v>
      </c>
      <c r="L37" s="62">
        <v>0.99</v>
      </c>
      <c r="M37" s="62">
        <v>0.99299999999999999</v>
      </c>
      <c r="N37" s="62">
        <v>0.99</v>
      </c>
      <c r="O37" s="62">
        <v>0.99</v>
      </c>
      <c r="P37" s="62">
        <v>0.98799999999999999</v>
      </c>
      <c r="Q37" s="62">
        <v>0.98899999999999999</v>
      </c>
      <c r="R37" s="62">
        <v>0.99</v>
      </c>
      <c r="S37" s="62">
        <v>0.98299999999999998</v>
      </c>
      <c r="T37" s="62">
        <v>0.98299999999999998</v>
      </c>
      <c r="U37" s="62">
        <v>0.98099999999999998</v>
      </c>
      <c r="V37" s="62">
        <v>0.98099999999999998</v>
      </c>
      <c r="W37" s="62">
        <v>0.98399999999999999</v>
      </c>
      <c r="X37" s="62">
        <v>0.98199999999999998</v>
      </c>
      <c r="Y37" s="62">
        <v>0.98699999999999999</v>
      </c>
      <c r="Z37" s="62">
        <v>0.98599999999999999</v>
      </c>
      <c r="AA37" s="62">
        <v>0.98799999999999999</v>
      </c>
      <c r="AB37" s="63">
        <v>0.98799999999999999</v>
      </c>
    </row>
    <row r="38" spans="1:28" s="52" customFormat="1" ht="15.75" thickBot="1" x14ac:dyDescent="0.3">
      <c r="A38" s="108" t="s">
        <v>133</v>
      </c>
      <c r="B38" s="108" t="s">
        <v>162</v>
      </c>
      <c r="C38" s="108" t="s">
        <v>83</v>
      </c>
      <c r="D38" s="112" t="s">
        <v>153</v>
      </c>
      <c r="E38" s="61">
        <v>0.98799999999999999</v>
      </c>
      <c r="F38" s="62">
        <v>0.98299999999999998</v>
      </c>
      <c r="G38" s="62">
        <v>0.99199999999999999</v>
      </c>
      <c r="H38" s="62">
        <v>0.98599999999999999</v>
      </c>
      <c r="I38" s="62">
        <v>0.98899999999999999</v>
      </c>
      <c r="J38" s="62">
        <v>0.98499999999999999</v>
      </c>
      <c r="K38" s="62">
        <v>0.99399999999999999</v>
      </c>
      <c r="L38" s="62">
        <v>0.99</v>
      </c>
      <c r="M38" s="62">
        <v>0.99299999999999999</v>
      </c>
      <c r="N38" s="62">
        <v>0.99</v>
      </c>
      <c r="O38" s="62">
        <v>0.99</v>
      </c>
      <c r="P38" s="62">
        <v>0.98799999999999999</v>
      </c>
      <c r="Q38" s="62">
        <v>0.98899999999999999</v>
      </c>
      <c r="R38" s="62">
        <v>0.99</v>
      </c>
      <c r="S38" s="62">
        <v>0.98299999999999998</v>
      </c>
      <c r="T38" s="62">
        <v>0.98299999999999998</v>
      </c>
      <c r="U38" s="62">
        <v>0.98099999999999998</v>
      </c>
      <c r="V38" s="62">
        <v>0.98099999999999998</v>
      </c>
      <c r="W38" s="62">
        <v>0.98399999999999999</v>
      </c>
      <c r="X38" s="62">
        <v>0.98199999999999998</v>
      </c>
      <c r="Y38" s="62">
        <v>0.98699999999999999</v>
      </c>
      <c r="Z38" s="62">
        <v>0.98599999999999999</v>
      </c>
      <c r="AA38" s="62">
        <v>0.98799999999999999</v>
      </c>
      <c r="AB38" s="63">
        <v>0.98799999999999999</v>
      </c>
    </row>
    <row r="39" spans="1:28" s="52" customFormat="1" ht="15.75" thickBot="1" x14ac:dyDescent="0.3">
      <c r="A39" s="108" t="s">
        <v>134</v>
      </c>
      <c r="B39" s="108" t="s">
        <v>162</v>
      </c>
      <c r="C39" s="108" t="s">
        <v>92</v>
      </c>
      <c r="D39" s="112" t="s">
        <v>151</v>
      </c>
      <c r="E39" s="61">
        <v>0.98799999999999999</v>
      </c>
      <c r="F39" s="62">
        <v>0.98299999999999998</v>
      </c>
      <c r="G39" s="62">
        <v>0.99</v>
      </c>
      <c r="H39" s="62">
        <v>0.98499999999999999</v>
      </c>
      <c r="I39" s="62">
        <v>0.98799999999999999</v>
      </c>
      <c r="J39" s="62">
        <v>0.98399999999999999</v>
      </c>
      <c r="K39" s="62">
        <v>0.99099999999999999</v>
      </c>
      <c r="L39" s="62">
        <v>0.98799999999999999</v>
      </c>
      <c r="M39" s="62">
        <v>0.99099999999999999</v>
      </c>
      <c r="N39" s="62">
        <v>0.98899999999999999</v>
      </c>
      <c r="O39" s="62">
        <v>0.98899999999999999</v>
      </c>
      <c r="P39" s="62">
        <v>0.98599999999999999</v>
      </c>
      <c r="Q39" s="62">
        <v>0.98899999999999999</v>
      </c>
      <c r="R39" s="62">
        <v>0.98699999999999999</v>
      </c>
      <c r="S39" s="62">
        <v>0.98399999999999999</v>
      </c>
      <c r="T39" s="62">
        <v>0.98199999999999998</v>
      </c>
      <c r="U39" s="62">
        <v>0.98099999999999998</v>
      </c>
      <c r="V39" s="62">
        <v>0.97899999999999998</v>
      </c>
      <c r="W39" s="62">
        <v>0.98299999999999998</v>
      </c>
      <c r="X39" s="62">
        <v>0.97899999999999998</v>
      </c>
      <c r="Y39" s="62">
        <v>0.98399999999999999</v>
      </c>
      <c r="Z39" s="62">
        <v>0.98199999999999998</v>
      </c>
      <c r="AA39" s="62">
        <v>0.98499999999999999</v>
      </c>
      <c r="AB39" s="63">
        <v>0.98299999999999998</v>
      </c>
    </row>
    <row r="40" spans="1:28" s="52" customFormat="1" ht="15.75" thickBot="1" x14ac:dyDescent="0.3">
      <c r="A40" s="108" t="s">
        <v>135</v>
      </c>
      <c r="B40" s="108" t="s">
        <v>162</v>
      </c>
      <c r="C40" s="108" t="s">
        <v>94</v>
      </c>
      <c r="D40" s="112" t="s">
        <v>154</v>
      </c>
      <c r="E40" s="61">
        <v>0.98799999999999999</v>
      </c>
      <c r="F40" s="62">
        <v>0.98399999999999999</v>
      </c>
      <c r="G40" s="62">
        <v>0.99</v>
      </c>
      <c r="H40" s="62">
        <v>0.98599999999999999</v>
      </c>
      <c r="I40" s="62">
        <v>0.98799999999999999</v>
      </c>
      <c r="J40" s="62">
        <v>0.98599999999999999</v>
      </c>
      <c r="K40" s="62">
        <v>0.99199999999999999</v>
      </c>
      <c r="L40" s="62">
        <v>0.99099999999999999</v>
      </c>
      <c r="M40" s="62">
        <v>0.99199999999999999</v>
      </c>
      <c r="N40" s="62">
        <v>0.99099999999999999</v>
      </c>
      <c r="O40" s="62">
        <v>0.99</v>
      </c>
      <c r="P40" s="62">
        <v>0.98899999999999999</v>
      </c>
      <c r="Q40" s="62">
        <v>0.99199999999999999</v>
      </c>
      <c r="R40" s="62">
        <v>0.99199999999999999</v>
      </c>
      <c r="S40" s="62">
        <v>0.98499999999999999</v>
      </c>
      <c r="T40" s="62">
        <v>0.98399999999999999</v>
      </c>
      <c r="U40" s="62">
        <v>0.98499999999999999</v>
      </c>
      <c r="V40" s="62">
        <v>0.98499999999999999</v>
      </c>
      <c r="W40" s="62">
        <v>0.98899999999999999</v>
      </c>
      <c r="X40" s="62">
        <v>0.98599999999999999</v>
      </c>
      <c r="Y40" s="62">
        <v>0.99199999999999999</v>
      </c>
      <c r="Z40" s="62">
        <v>0.99099999999999999</v>
      </c>
      <c r="AA40" s="62">
        <v>0.99299999999999999</v>
      </c>
      <c r="AB40" s="63">
        <v>0.99299999999999999</v>
      </c>
    </row>
    <row r="41" spans="1:28" s="57" customFormat="1" ht="15.75" thickBot="1" x14ac:dyDescent="0.3">
      <c r="A41" s="108" t="s">
        <v>137</v>
      </c>
      <c r="B41" s="108" t="s">
        <v>162</v>
      </c>
      <c r="C41" s="108" t="s">
        <v>97</v>
      </c>
      <c r="D41" s="112" t="s">
        <v>156</v>
      </c>
      <c r="E41" s="61">
        <v>0.97799999999999998</v>
      </c>
      <c r="F41" s="62">
        <v>0.97299999999999998</v>
      </c>
      <c r="G41" s="62">
        <v>0.98</v>
      </c>
      <c r="H41" s="62">
        <v>0.97499999999999998</v>
      </c>
      <c r="I41" s="62">
        <v>0.97799999999999998</v>
      </c>
      <c r="J41" s="62">
        <v>0.97399999999999998</v>
      </c>
      <c r="K41" s="62">
        <v>0.98099999999999998</v>
      </c>
      <c r="L41" s="62">
        <v>0.97799999999999998</v>
      </c>
      <c r="M41" s="62">
        <v>0.98099999999999998</v>
      </c>
      <c r="N41" s="62">
        <v>0.97799999999999998</v>
      </c>
      <c r="O41" s="62">
        <v>0.97899999999999998</v>
      </c>
      <c r="P41" s="62">
        <v>0.97599999999999998</v>
      </c>
      <c r="Q41" s="62">
        <v>0.97799999999999998</v>
      </c>
      <c r="R41" s="62">
        <v>0.97699999999999998</v>
      </c>
      <c r="S41" s="62">
        <v>0.97299999999999998</v>
      </c>
      <c r="T41" s="62">
        <v>0.97099999999999997</v>
      </c>
      <c r="U41" s="62">
        <v>0.97099999999999997</v>
      </c>
      <c r="V41" s="62">
        <v>0.96899999999999997</v>
      </c>
      <c r="W41" s="62">
        <v>0.97299999999999998</v>
      </c>
      <c r="X41" s="62">
        <v>0.96899999999999997</v>
      </c>
      <c r="Y41" s="62">
        <v>0.97399999999999998</v>
      </c>
      <c r="Z41" s="62">
        <v>0.97099999999999997</v>
      </c>
      <c r="AA41" s="62">
        <v>0.97499999999999998</v>
      </c>
      <c r="AB41" s="63">
        <v>0.97299999999999998</v>
      </c>
    </row>
    <row r="42" spans="1:28" s="52" customFormat="1" ht="15.75" thickBot="1" x14ac:dyDescent="0.3">
      <c r="A42" s="108" t="s">
        <v>138</v>
      </c>
      <c r="B42" s="108" t="s">
        <v>162</v>
      </c>
      <c r="C42" s="108" t="s">
        <v>96</v>
      </c>
      <c r="D42" s="112" t="s">
        <v>156</v>
      </c>
      <c r="E42" s="61">
        <v>0.97799999999999998</v>
      </c>
      <c r="F42" s="62">
        <v>0.97299999999999998</v>
      </c>
      <c r="G42" s="62">
        <v>0.98</v>
      </c>
      <c r="H42" s="62">
        <v>0.97499999999999998</v>
      </c>
      <c r="I42" s="62">
        <v>0.97799999999999998</v>
      </c>
      <c r="J42" s="62">
        <v>0.97399999999999998</v>
      </c>
      <c r="K42" s="62">
        <v>0.98099999999999998</v>
      </c>
      <c r="L42" s="62">
        <v>0.97799999999999998</v>
      </c>
      <c r="M42" s="62">
        <v>0.98099999999999998</v>
      </c>
      <c r="N42" s="62">
        <v>0.97799999999999998</v>
      </c>
      <c r="O42" s="62">
        <v>0.97899999999999998</v>
      </c>
      <c r="P42" s="62">
        <v>0.97599999999999998</v>
      </c>
      <c r="Q42" s="62">
        <v>0.97799999999999998</v>
      </c>
      <c r="R42" s="62">
        <v>0.97699999999999998</v>
      </c>
      <c r="S42" s="62">
        <v>0.97299999999999998</v>
      </c>
      <c r="T42" s="62">
        <v>0.97099999999999997</v>
      </c>
      <c r="U42" s="62">
        <v>0.97099999999999997</v>
      </c>
      <c r="V42" s="62">
        <v>0.96899999999999997</v>
      </c>
      <c r="W42" s="62">
        <v>0.97299999999999998</v>
      </c>
      <c r="X42" s="62">
        <v>0.96899999999999997</v>
      </c>
      <c r="Y42" s="62">
        <v>0.97399999999999998</v>
      </c>
      <c r="Z42" s="62">
        <v>0.97099999999999997</v>
      </c>
      <c r="AA42" s="62">
        <v>0.97499999999999998</v>
      </c>
      <c r="AB42" s="63">
        <v>0.97299999999999998</v>
      </c>
    </row>
    <row r="43" spans="1:28" s="52" customFormat="1" ht="15.75" thickBot="1" x14ac:dyDescent="0.3">
      <c r="A43" s="108" t="s">
        <v>139</v>
      </c>
      <c r="B43" s="108" t="s">
        <v>162</v>
      </c>
      <c r="C43" s="108" t="s">
        <v>99</v>
      </c>
      <c r="D43" s="112" t="s">
        <v>155</v>
      </c>
      <c r="E43" s="61">
        <v>0.98499999999999999</v>
      </c>
      <c r="F43" s="62">
        <v>0.98099999999999998</v>
      </c>
      <c r="G43" s="62">
        <v>0.98699999999999999</v>
      </c>
      <c r="H43" s="62">
        <v>0.98299999999999998</v>
      </c>
      <c r="I43" s="62">
        <v>0.98499999999999999</v>
      </c>
      <c r="J43" s="62">
        <v>0.98199999999999998</v>
      </c>
      <c r="K43" s="62">
        <v>0.98899999999999999</v>
      </c>
      <c r="L43" s="62">
        <v>0.98699999999999999</v>
      </c>
      <c r="M43" s="62">
        <v>0.98899999999999999</v>
      </c>
      <c r="N43" s="62">
        <v>0.98699999999999999</v>
      </c>
      <c r="O43" s="62">
        <v>0.98699999999999999</v>
      </c>
      <c r="P43" s="62">
        <v>0.98499999999999999</v>
      </c>
      <c r="Q43" s="62">
        <v>0.98799999999999999</v>
      </c>
      <c r="R43" s="62">
        <v>0.98699999999999999</v>
      </c>
      <c r="S43" s="62">
        <v>0.98199999999999998</v>
      </c>
      <c r="T43" s="62">
        <v>0.98</v>
      </c>
      <c r="U43" s="62">
        <v>0.98099999999999998</v>
      </c>
      <c r="V43" s="62">
        <v>0.98</v>
      </c>
      <c r="W43" s="62">
        <v>0.98499999999999999</v>
      </c>
      <c r="X43" s="62">
        <v>0.98099999999999998</v>
      </c>
      <c r="Y43" s="62">
        <v>0.98799999999999999</v>
      </c>
      <c r="Z43" s="62">
        <v>0.98499999999999999</v>
      </c>
      <c r="AA43" s="62">
        <v>0.98799999999999999</v>
      </c>
      <c r="AB43" s="63">
        <v>0.98599999999999999</v>
      </c>
    </row>
    <row r="44" spans="1:28" s="52" customFormat="1" ht="15.75" thickBot="1" x14ac:dyDescent="0.3">
      <c r="A44" s="108" t="s">
        <v>140</v>
      </c>
      <c r="B44" s="108" t="s">
        <v>162</v>
      </c>
      <c r="C44" s="108" t="s">
        <v>100</v>
      </c>
      <c r="D44" s="112" t="s">
        <v>157</v>
      </c>
      <c r="E44" s="61">
        <v>1.0029999999999999</v>
      </c>
      <c r="F44" s="62">
        <v>1.0009999999999999</v>
      </c>
      <c r="G44" s="62">
        <v>1.006</v>
      </c>
      <c r="H44" s="62">
        <v>1.004</v>
      </c>
      <c r="I44" s="62">
        <v>1.004</v>
      </c>
      <c r="J44" s="62">
        <v>1.002</v>
      </c>
      <c r="K44" s="62">
        <v>1.0069999999999999</v>
      </c>
      <c r="L44" s="62">
        <v>1.0069999999999999</v>
      </c>
      <c r="M44" s="62">
        <v>1.008</v>
      </c>
      <c r="N44" s="62">
        <v>1.008</v>
      </c>
      <c r="O44" s="62">
        <v>1.006</v>
      </c>
      <c r="P44" s="62">
        <v>1.006</v>
      </c>
      <c r="Q44" s="62">
        <v>1.004</v>
      </c>
      <c r="R44" s="62">
        <v>1.0069999999999999</v>
      </c>
      <c r="S44" s="62">
        <v>1</v>
      </c>
      <c r="T44" s="62">
        <v>1.0009999999999999</v>
      </c>
      <c r="U44" s="62">
        <v>0.996</v>
      </c>
      <c r="V44" s="62">
        <v>0.996</v>
      </c>
      <c r="W44" s="62">
        <v>0.998</v>
      </c>
      <c r="X44" s="62">
        <v>0.998</v>
      </c>
      <c r="Y44" s="62">
        <v>0.997</v>
      </c>
      <c r="Z44" s="62">
        <v>0.999</v>
      </c>
      <c r="AA44" s="62">
        <v>0.998</v>
      </c>
      <c r="AB44" s="63">
        <v>1.0009999999999999</v>
      </c>
    </row>
    <row r="45" spans="1:28" s="52" customFormat="1" ht="15.75" thickBot="1" x14ac:dyDescent="0.3">
      <c r="A45" s="108" t="s">
        <v>170</v>
      </c>
      <c r="B45" s="108" t="s">
        <v>162</v>
      </c>
      <c r="C45" s="108" t="s">
        <v>106</v>
      </c>
      <c r="D45" s="112" t="s">
        <v>153</v>
      </c>
      <c r="E45" s="61">
        <v>0.98799999999999999</v>
      </c>
      <c r="F45" s="62">
        <v>0.98299999999999998</v>
      </c>
      <c r="G45" s="62">
        <v>0.99199999999999999</v>
      </c>
      <c r="H45" s="62">
        <v>0.98599999999999999</v>
      </c>
      <c r="I45" s="62">
        <v>0.98899999999999999</v>
      </c>
      <c r="J45" s="62">
        <v>0.98499999999999999</v>
      </c>
      <c r="K45" s="62">
        <v>0.99399999999999999</v>
      </c>
      <c r="L45" s="62">
        <v>0.99</v>
      </c>
      <c r="M45" s="62">
        <v>0.99299999999999999</v>
      </c>
      <c r="N45" s="62">
        <v>0.99</v>
      </c>
      <c r="O45" s="62">
        <v>0.99</v>
      </c>
      <c r="P45" s="62">
        <v>0.98799999999999999</v>
      </c>
      <c r="Q45" s="62">
        <v>0.98899999999999999</v>
      </c>
      <c r="R45" s="62">
        <v>0.99</v>
      </c>
      <c r="S45" s="62">
        <v>0.98299999999999998</v>
      </c>
      <c r="T45" s="62">
        <v>0.98299999999999998</v>
      </c>
      <c r="U45" s="62">
        <v>0.98099999999999998</v>
      </c>
      <c r="V45" s="62">
        <v>0.98099999999999998</v>
      </c>
      <c r="W45" s="62">
        <v>0.98399999999999999</v>
      </c>
      <c r="X45" s="62">
        <v>0.98199999999999998</v>
      </c>
      <c r="Y45" s="62">
        <v>0.98699999999999999</v>
      </c>
      <c r="Z45" s="62">
        <v>0.98599999999999999</v>
      </c>
      <c r="AA45" s="62">
        <v>0.98799999999999999</v>
      </c>
      <c r="AB45" s="63">
        <v>0.98799999999999999</v>
      </c>
    </row>
    <row r="46" spans="1:28" s="57" customFormat="1" ht="15.75" thickBot="1" x14ac:dyDescent="0.3">
      <c r="A46" s="108" t="s">
        <v>171</v>
      </c>
      <c r="B46" s="108" t="s">
        <v>162</v>
      </c>
      <c r="C46" s="108" t="s">
        <v>172</v>
      </c>
      <c r="D46" s="112" t="s">
        <v>153</v>
      </c>
      <c r="E46" s="61">
        <v>0.98799999999999999</v>
      </c>
      <c r="F46" s="62">
        <v>0.98299999999999998</v>
      </c>
      <c r="G46" s="62">
        <v>0.99199999999999999</v>
      </c>
      <c r="H46" s="62">
        <v>0.98599999999999999</v>
      </c>
      <c r="I46" s="62">
        <v>0.98899999999999999</v>
      </c>
      <c r="J46" s="62">
        <v>0.98499999999999999</v>
      </c>
      <c r="K46" s="62">
        <v>0.99399999999999999</v>
      </c>
      <c r="L46" s="62">
        <v>0.99</v>
      </c>
      <c r="M46" s="62">
        <v>0.99299999999999999</v>
      </c>
      <c r="N46" s="62">
        <v>0.99</v>
      </c>
      <c r="O46" s="62">
        <v>0.99</v>
      </c>
      <c r="P46" s="62">
        <v>0.98799999999999999</v>
      </c>
      <c r="Q46" s="62">
        <v>0.98899999999999999</v>
      </c>
      <c r="R46" s="62">
        <v>0.99</v>
      </c>
      <c r="S46" s="62">
        <v>0.98299999999999998</v>
      </c>
      <c r="T46" s="62">
        <v>0.98299999999999998</v>
      </c>
      <c r="U46" s="62">
        <v>0.98099999999999998</v>
      </c>
      <c r="V46" s="62">
        <v>0.98099999999999998</v>
      </c>
      <c r="W46" s="62">
        <v>0.98399999999999999</v>
      </c>
      <c r="X46" s="62">
        <v>0.98199999999999998</v>
      </c>
      <c r="Y46" s="62">
        <v>0.98699999999999999</v>
      </c>
      <c r="Z46" s="62">
        <v>0.98599999999999999</v>
      </c>
      <c r="AA46" s="62">
        <v>0.98799999999999999</v>
      </c>
      <c r="AB46" s="63">
        <v>0.98799999999999999</v>
      </c>
    </row>
    <row r="47" spans="1:28" s="57" customFormat="1" ht="15.75" thickBot="1" x14ac:dyDescent="0.3">
      <c r="A47" s="108" t="s">
        <v>169</v>
      </c>
      <c r="B47" s="108" t="s">
        <v>162</v>
      </c>
      <c r="C47" s="108" t="s">
        <v>173</v>
      </c>
      <c r="D47" s="112" t="s">
        <v>156</v>
      </c>
      <c r="E47" s="61">
        <v>0.97799999999999998</v>
      </c>
      <c r="F47" s="62">
        <v>0.97299999999999998</v>
      </c>
      <c r="G47" s="62">
        <v>0.98</v>
      </c>
      <c r="H47" s="62">
        <v>0.97499999999999998</v>
      </c>
      <c r="I47" s="62">
        <v>0.97799999999999998</v>
      </c>
      <c r="J47" s="62">
        <v>0.97399999999999998</v>
      </c>
      <c r="K47" s="62">
        <v>0.98099999999999998</v>
      </c>
      <c r="L47" s="62">
        <v>0.97799999999999998</v>
      </c>
      <c r="M47" s="62">
        <v>0.98099999999999998</v>
      </c>
      <c r="N47" s="62">
        <v>0.97799999999999998</v>
      </c>
      <c r="O47" s="62">
        <v>0.97899999999999998</v>
      </c>
      <c r="P47" s="62">
        <v>0.97599999999999998</v>
      </c>
      <c r="Q47" s="62">
        <v>0.97799999999999998</v>
      </c>
      <c r="R47" s="62">
        <v>0.97699999999999998</v>
      </c>
      <c r="S47" s="62">
        <v>0.97299999999999998</v>
      </c>
      <c r="T47" s="62">
        <v>0.97099999999999997</v>
      </c>
      <c r="U47" s="62">
        <v>0.97099999999999997</v>
      </c>
      <c r="V47" s="62">
        <v>0.96899999999999997</v>
      </c>
      <c r="W47" s="62">
        <v>0.97299999999999998</v>
      </c>
      <c r="X47" s="62">
        <v>0.96899999999999997</v>
      </c>
      <c r="Y47" s="62">
        <v>0.97399999999999998</v>
      </c>
      <c r="Z47" s="62">
        <v>0.97099999999999997</v>
      </c>
      <c r="AA47" s="62">
        <v>0.97499999999999998</v>
      </c>
      <c r="AB47" s="63">
        <v>0.97299999999999998</v>
      </c>
    </row>
    <row r="48" spans="1:28" s="52" customFormat="1" ht="15.75" thickBot="1" x14ac:dyDescent="0.3">
      <c r="A48" s="108" t="s">
        <v>175</v>
      </c>
      <c r="B48" s="108" t="s">
        <v>162</v>
      </c>
      <c r="C48" s="108" t="s">
        <v>176</v>
      </c>
      <c r="D48" s="112" t="s">
        <v>152</v>
      </c>
      <c r="E48" s="61">
        <v>0.98499999999999999</v>
      </c>
      <c r="F48" s="62">
        <v>0.97799999999999998</v>
      </c>
      <c r="G48" s="62">
        <v>0.98899999999999999</v>
      </c>
      <c r="H48" s="62">
        <v>0.98</v>
      </c>
      <c r="I48" s="62">
        <v>0.98599999999999999</v>
      </c>
      <c r="J48" s="62">
        <v>0.97899999999999998</v>
      </c>
      <c r="K48" s="62">
        <v>0.99</v>
      </c>
      <c r="L48" s="62">
        <v>0.98299999999999998</v>
      </c>
      <c r="M48" s="62">
        <v>0.99</v>
      </c>
      <c r="N48" s="62">
        <v>0.98399999999999999</v>
      </c>
      <c r="O48" s="62">
        <v>0.98699999999999999</v>
      </c>
      <c r="P48" s="62">
        <v>0.98099999999999998</v>
      </c>
      <c r="Q48" s="62">
        <v>0.98499999999999999</v>
      </c>
      <c r="R48" s="62">
        <v>0.98199999999999998</v>
      </c>
      <c r="S48" s="62">
        <v>0.98</v>
      </c>
      <c r="T48" s="62">
        <v>0.97599999999999998</v>
      </c>
      <c r="U48" s="62">
        <v>0.97699999999999998</v>
      </c>
      <c r="V48" s="62">
        <v>0.97299999999999998</v>
      </c>
      <c r="W48" s="62">
        <v>0.97899999999999998</v>
      </c>
      <c r="X48" s="62">
        <v>0.97299999999999998</v>
      </c>
      <c r="Y48" s="62">
        <v>0.97899999999999998</v>
      </c>
      <c r="Z48" s="62">
        <v>0.97499999999999998</v>
      </c>
      <c r="AA48" s="62">
        <v>0.98099999999999998</v>
      </c>
      <c r="AB48" s="63">
        <v>0.97699999999999998</v>
      </c>
    </row>
    <row r="49" spans="1:28" s="52" customFormat="1" ht="15.75" thickBot="1" x14ac:dyDescent="0.3">
      <c r="A49" s="70" t="s">
        <v>201</v>
      </c>
      <c r="B49" s="108" t="s">
        <v>162</v>
      </c>
      <c r="C49" s="187" t="s">
        <v>202</v>
      </c>
      <c r="D49" s="112" t="s">
        <v>146</v>
      </c>
      <c r="E49" s="61">
        <v>0.98699999999999999</v>
      </c>
      <c r="F49" s="62">
        <v>0.98399999999999999</v>
      </c>
      <c r="G49" s="62">
        <v>0.98899999999999999</v>
      </c>
      <c r="H49" s="62">
        <v>0.98599999999999999</v>
      </c>
      <c r="I49" s="62">
        <v>0.98799999999999999</v>
      </c>
      <c r="J49" s="62">
        <v>0.98499999999999999</v>
      </c>
      <c r="K49" s="62">
        <v>0.99199999999999999</v>
      </c>
      <c r="L49" s="62">
        <v>0.99</v>
      </c>
      <c r="M49" s="62">
        <v>0.99099999999999999</v>
      </c>
      <c r="N49" s="62">
        <v>0.99</v>
      </c>
      <c r="O49" s="62">
        <v>0.99</v>
      </c>
      <c r="P49" s="62">
        <v>0.98799999999999999</v>
      </c>
      <c r="Q49" s="62">
        <v>0.99099999999999999</v>
      </c>
      <c r="R49" s="62">
        <v>0.99099999999999999</v>
      </c>
      <c r="S49" s="62">
        <v>0.98399999999999999</v>
      </c>
      <c r="T49" s="62">
        <v>0.98399999999999999</v>
      </c>
      <c r="U49" s="62">
        <v>0.98399999999999999</v>
      </c>
      <c r="V49" s="62">
        <v>0.98399999999999999</v>
      </c>
      <c r="W49" s="62">
        <v>0.98799999999999999</v>
      </c>
      <c r="X49" s="62">
        <v>0.98599999999999999</v>
      </c>
      <c r="Y49" s="62">
        <v>0.99199999999999999</v>
      </c>
      <c r="Z49" s="62">
        <v>0.99099999999999999</v>
      </c>
      <c r="AA49" s="62">
        <v>0.99199999999999999</v>
      </c>
      <c r="AB49" s="63">
        <v>0.99199999999999999</v>
      </c>
    </row>
    <row r="50" spans="1:28" s="52" customFormat="1" ht="15.75" thickBot="1" x14ac:dyDescent="0.3">
      <c r="A50" s="85" t="s">
        <v>203</v>
      </c>
      <c r="B50" s="108" t="s">
        <v>162</v>
      </c>
      <c r="C50" s="85" t="s">
        <v>204</v>
      </c>
      <c r="D50" s="112" t="s">
        <v>156</v>
      </c>
      <c r="E50" s="61">
        <v>0.97799999999999998</v>
      </c>
      <c r="F50" s="62">
        <v>0.97299999999999998</v>
      </c>
      <c r="G50" s="62">
        <v>0.98</v>
      </c>
      <c r="H50" s="62">
        <v>0.97499999999999998</v>
      </c>
      <c r="I50" s="62">
        <v>0.97799999999999998</v>
      </c>
      <c r="J50" s="62">
        <v>0.97399999999999998</v>
      </c>
      <c r="K50" s="62">
        <v>0.98099999999999998</v>
      </c>
      <c r="L50" s="62">
        <v>0.97799999999999998</v>
      </c>
      <c r="M50" s="62">
        <v>0.98099999999999998</v>
      </c>
      <c r="N50" s="62">
        <v>0.97799999999999998</v>
      </c>
      <c r="O50" s="62">
        <v>0.97899999999999998</v>
      </c>
      <c r="P50" s="62">
        <v>0.97599999999999998</v>
      </c>
      <c r="Q50" s="62">
        <v>0.97799999999999998</v>
      </c>
      <c r="R50" s="62">
        <v>0.97699999999999998</v>
      </c>
      <c r="S50" s="62">
        <v>0.97299999999999998</v>
      </c>
      <c r="T50" s="62">
        <v>0.97099999999999997</v>
      </c>
      <c r="U50" s="62">
        <v>0.97099999999999997</v>
      </c>
      <c r="V50" s="62">
        <v>0.96899999999999997</v>
      </c>
      <c r="W50" s="62">
        <v>0.97299999999999998</v>
      </c>
      <c r="X50" s="62">
        <v>0.96899999999999997</v>
      </c>
      <c r="Y50" s="62">
        <v>0.97399999999999998</v>
      </c>
      <c r="Z50" s="62">
        <v>0.97099999999999997</v>
      </c>
      <c r="AA50" s="62">
        <v>0.97499999999999998</v>
      </c>
      <c r="AB50" s="63">
        <v>0.97299999999999998</v>
      </c>
    </row>
    <row r="51" spans="1:28" s="57" customFormat="1" ht="15.75" thickBot="1" x14ac:dyDescent="0.3">
      <c r="A51" s="115" t="s">
        <v>205</v>
      </c>
      <c r="B51" s="108" t="s">
        <v>162</v>
      </c>
      <c r="C51" s="85" t="s">
        <v>206</v>
      </c>
      <c r="D51" s="114" t="s">
        <v>207</v>
      </c>
      <c r="E51" s="61">
        <v>0.98899999999999999</v>
      </c>
      <c r="F51" s="62">
        <v>0.98399999999999999</v>
      </c>
      <c r="G51" s="62">
        <v>0.99299999999999999</v>
      </c>
      <c r="H51" s="62">
        <v>0.98599999999999999</v>
      </c>
      <c r="I51" s="62">
        <v>0.99</v>
      </c>
      <c r="J51" s="62">
        <v>0.98599999999999999</v>
      </c>
      <c r="K51" s="62">
        <v>0.995</v>
      </c>
      <c r="L51" s="62">
        <v>0.99099999999999999</v>
      </c>
      <c r="M51" s="62">
        <v>0.99399999999999999</v>
      </c>
      <c r="N51" s="62">
        <v>0.99099999999999999</v>
      </c>
      <c r="O51" s="62">
        <v>0.99099999999999999</v>
      </c>
      <c r="P51" s="62">
        <v>0.98799999999999999</v>
      </c>
      <c r="Q51" s="62">
        <v>0.99</v>
      </c>
      <c r="R51" s="62">
        <v>0.99099999999999999</v>
      </c>
      <c r="S51" s="62">
        <v>0.98399999999999999</v>
      </c>
      <c r="T51" s="62">
        <v>0.98299999999999998</v>
      </c>
      <c r="U51" s="62">
        <v>0.98099999999999998</v>
      </c>
      <c r="V51" s="62">
        <v>0.98199999999999998</v>
      </c>
      <c r="W51" s="62">
        <v>0.98499999999999999</v>
      </c>
      <c r="X51" s="62">
        <v>0.98299999999999998</v>
      </c>
      <c r="Y51" s="62">
        <v>0.98699999999999999</v>
      </c>
      <c r="Z51" s="62">
        <v>0.98699999999999999</v>
      </c>
      <c r="AA51" s="62">
        <v>0.98899999999999999</v>
      </c>
      <c r="AB51" s="63">
        <v>0.98899999999999999</v>
      </c>
    </row>
    <row r="52" spans="1:28" s="57" customFormat="1" ht="15.75" thickBot="1" x14ac:dyDescent="0.3">
      <c r="A52" s="88" t="s">
        <v>214</v>
      </c>
      <c r="B52" s="108" t="s">
        <v>162</v>
      </c>
      <c r="C52" s="88" t="s">
        <v>216</v>
      </c>
      <c r="D52" s="112" t="s">
        <v>156</v>
      </c>
      <c r="E52" s="61">
        <v>0.97799999999999998</v>
      </c>
      <c r="F52" s="62">
        <v>0.97299999999999998</v>
      </c>
      <c r="G52" s="62">
        <v>0.98</v>
      </c>
      <c r="H52" s="62">
        <v>0.97499999999999998</v>
      </c>
      <c r="I52" s="62">
        <v>0.97799999999999998</v>
      </c>
      <c r="J52" s="62">
        <v>0.97399999999999998</v>
      </c>
      <c r="K52" s="62">
        <v>0.98099999999999998</v>
      </c>
      <c r="L52" s="62">
        <v>0.97799999999999998</v>
      </c>
      <c r="M52" s="62">
        <v>0.98099999999999998</v>
      </c>
      <c r="N52" s="62">
        <v>0.97799999999999998</v>
      </c>
      <c r="O52" s="62">
        <v>0.97899999999999998</v>
      </c>
      <c r="P52" s="62">
        <v>0.97599999999999998</v>
      </c>
      <c r="Q52" s="62">
        <v>0.97799999999999998</v>
      </c>
      <c r="R52" s="62">
        <v>0.97699999999999998</v>
      </c>
      <c r="S52" s="62">
        <v>0.97299999999999998</v>
      </c>
      <c r="T52" s="62">
        <v>0.97099999999999997</v>
      </c>
      <c r="U52" s="62">
        <v>0.97099999999999997</v>
      </c>
      <c r="V52" s="62">
        <v>0.96899999999999997</v>
      </c>
      <c r="W52" s="62">
        <v>0.97299999999999998</v>
      </c>
      <c r="X52" s="62">
        <v>0.96899999999999997</v>
      </c>
      <c r="Y52" s="62">
        <v>0.97399999999999998</v>
      </c>
      <c r="Z52" s="62">
        <v>0.97099999999999997</v>
      </c>
      <c r="AA52" s="62">
        <v>0.97499999999999998</v>
      </c>
      <c r="AB52" s="63">
        <v>0.97299999999999998</v>
      </c>
    </row>
    <row r="53" spans="1:28" s="57" customFormat="1" ht="15.75" thickBot="1" x14ac:dyDescent="0.3">
      <c r="A53" s="88" t="s">
        <v>215</v>
      </c>
      <c r="B53" s="108" t="s">
        <v>162</v>
      </c>
      <c r="C53" s="85" t="s">
        <v>217</v>
      </c>
      <c r="D53" s="112" t="s">
        <v>149</v>
      </c>
      <c r="E53" s="61">
        <v>0.98899999999999999</v>
      </c>
      <c r="F53" s="62">
        <v>0.98199999999999998</v>
      </c>
      <c r="G53" s="62">
        <v>0.99199999999999999</v>
      </c>
      <c r="H53" s="62">
        <v>0.98499999999999999</v>
      </c>
      <c r="I53" s="62">
        <v>0.99</v>
      </c>
      <c r="J53" s="62">
        <v>0.98399999999999999</v>
      </c>
      <c r="K53" s="62">
        <v>0.99299999999999999</v>
      </c>
      <c r="L53" s="62">
        <v>0.98799999999999999</v>
      </c>
      <c r="M53" s="62">
        <v>0.99299999999999999</v>
      </c>
      <c r="N53" s="62">
        <v>0.98799999999999999</v>
      </c>
      <c r="O53" s="62">
        <v>0.99099999999999999</v>
      </c>
      <c r="P53" s="62">
        <v>0.98499999999999999</v>
      </c>
      <c r="Q53" s="62">
        <v>0.98899999999999999</v>
      </c>
      <c r="R53" s="62">
        <v>0.98699999999999999</v>
      </c>
      <c r="S53" s="62">
        <v>0.98499999999999999</v>
      </c>
      <c r="T53" s="62">
        <v>0.98099999999999998</v>
      </c>
      <c r="U53" s="62">
        <v>0.98199999999999998</v>
      </c>
      <c r="V53" s="62">
        <v>0.97799999999999998</v>
      </c>
      <c r="W53" s="62">
        <v>0.98399999999999999</v>
      </c>
      <c r="X53" s="62">
        <v>0.97799999999999998</v>
      </c>
      <c r="Y53" s="62">
        <v>0.98399999999999999</v>
      </c>
      <c r="Z53" s="62">
        <v>0.98</v>
      </c>
      <c r="AA53" s="62">
        <v>0.98499999999999999</v>
      </c>
      <c r="AB53" s="63">
        <v>0.98199999999999998</v>
      </c>
    </row>
    <row r="54" spans="1:28" s="57" customFormat="1" ht="15.75" thickBot="1" x14ac:dyDescent="0.3">
      <c r="A54" s="111" t="s">
        <v>218</v>
      </c>
      <c r="B54" s="108" t="s">
        <v>162</v>
      </c>
      <c r="C54" s="85" t="s">
        <v>219</v>
      </c>
      <c r="D54" s="112" t="s">
        <v>155</v>
      </c>
      <c r="E54" s="61">
        <v>0.98499999999999999</v>
      </c>
      <c r="F54" s="62">
        <v>0.98099999999999998</v>
      </c>
      <c r="G54" s="62">
        <v>0.98699999999999999</v>
      </c>
      <c r="H54" s="62">
        <v>0.98299999999999998</v>
      </c>
      <c r="I54" s="62">
        <v>0.98499999999999999</v>
      </c>
      <c r="J54" s="62">
        <v>0.98199999999999998</v>
      </c>
      <c r="K54" s="62">
        <v>0.98899999999999999</v>
      </c>
      <c r="L54" s="62">
        <v>0.98699999999999999</v>
      </c>
      <c r="M54" s="62">
        <v>0.98899999999999999</v>
      </c>
      <c r="N54" s="62">
        <v>0.98699999999999999</v>
      </c>
      <c r="O54" s="62">
        <v>0.98699999999999999</v>
      </c>
      <c r="P54" s="62">
        <v>0.98499999999999999</v>
      </c>
      <c r="Q54" s="62">
        <v>0.98799999999999999</v>
      </c>
      <c r="R54" s="62">
        <v>0.98699999999999999</v>
      </c>
      <c r="S54" s="62">
        <v>0.98199999999999998</v>
      </c>
      <c r="T54" s="62">
        <v>0.98</v>
      </c>
      <c r="U54" s="62">
        <v>0.98099999999999998</v>
      </c>
      <c r="V54" s="62">
        <v>0.98</v>
      </c>
      <c r="W54" s="62">
        <v>0.98499999999999999</v>
      </c>
      <c r="X54" s="62">
        <v>0.98099999999999998</v>
      </c>
      <c r="Y54" s="62">
        <v>0.98799999999999999</v>
      </c>
      <c r="Z54" s="62">
        <v>0.98499999999999999</v>
      </c>
      <c r="AA54" s="62">
        <v>0.98799999999999999</v>
      </c>
      <c r="AB54" s="63">
        <v>0.98599999999999999</v>
      </c>
    </row>
    <row r="55" spans="1:28" s="57" customFormat="1" ht="15.75" thickBot="1" x14ac:dyDescent="0.3">
      <c r="A55" s="102" t="s">
        <v>220</v>
      </c>
      <c r="B55" s="108" t="s">
        <v>162</v>
      </c>
      <c r="C55" s="85" t="s">
        <v>225</v>
      </c>
      <c r="D55" s="100" t="s">
        <v>223</v>
      </c>
      <c r="E55" s="61">
        <v>0.98699999999999999</v>
      </c>
      <c r="F55" s="62">
        <v>0.98299999999999998</v>
      </c>
      <c r="G55" s="62">
        <v>0.99</v>
      </c>
      <c r="H55" s="62">
        <v>0.98599999999999999</v>
      </c>
      <c r="I55" s="62">
        <v>0.98799999999999999</v>
      </c>
      <c r="J55" s="62">
        <v>0.98499999999999999</v>
      </c>
      <c r="K55" s="62">
        <v>0.99199999999999999</v>
      </c>
      <c r="L55" s="62">
        <v>0.98899999999999999</v>
      </c>
      <c r="M55" s="62">
        <v>0.99099999999999999</v>
      </c>
      <c r="N55" s="62">
        <v>0.99</v>
      </c>
      <c r="O55" s="62">
        <v>0.98799999999999999</v>
      </c>
      <c r="P55" s="62">
        <v>0.98699999999999999</v>
      </c>
      <c r="Q55" s="62">
        <v>0.98699999999999999</v>
      </c>
      <c r="R55" s="62">
        <v>0.99</v>
      </c>
      <c r="S55" s="62">
        <v>0.98199999999999998</v>
      </c>
      <c r="T55" s="62">
        <v>0.98299999999999998</v>
      </c>
      <c r="U55" s="62">
        <v>0.97799999999999998</v>
      </c>
      <c r="V55" s="62">
        <v>0.98</v>
      </c>
      <c r="W55" s="62">
        <v>0.98099999999999998</v>
      </c>
      <c r="X55" s="62">
        <v>0.98099999999999998</v>
      </c>
      <c r="Y55" s="62">
        <v>0.98299999999999998</v>
      </c>
      <c r="Z55" s="62">
        <v>0.98399999999999999</v>
      </c>
      <c r="AA55" s="62">
        <v>0.98499999999999999</v>
      </c>
      <c r="AB55" s="63">
        <v>0.98599999999999999</v>
      </c>
    </row>
    <row r="56" spans="1:28" s="57" customFormat="1" ht="15.75" thickBot="1" x14ac:dyDescent="0.3">
      <c r="A56" s="102" t="s">
        <v>221</v>
      </c>
      <c r="B56" s="108" t="s">
        <v>162</v>
      </c>
      <c r="C56" s="85" t="s">
        <v>226</v>
      </c>
      <c r="D56" s="100" t="s">
        <v>224</v>
      </c>
      <c r="E56" s="61">
        <v>0.99</v>
      </c>
      <c r="F56" s="62">
        <v>0.98599999999999999</v>
      </c>
      <c r="G56" s="62">
        <v>0.99199999999999999</v>
      </c>
      <c r="H56" s="62">
        <v>0.98799999999999999</v>
      </c>
      <c r="I56" s="62">
        <v>0.99</v>
      </c>
      <c r="J56" s="62">
        <v>0.98699999999999999</v>
      </c>
      <c r="K56" s="62">
        <v>0.99299999999999999</v>
      </c>
      <c r="L56" s="62">
        <v>0.99099999999999999</v>
      </c>
      <c r="M56" s="62">
        <v>0.99299999999999999</v>
      </c>
      <c r="N56" s="62">
        <v>0.99199999999999999</v>
      </c>
      <c r="O56" s="62">
        <v>0.99099999999999999</v>
      </c>
      <c r="P56" s="62">
        <v>0.98899999999999999</v>
      </c>
      <c r="Q56" s="62">
        <v>0.99099999999999999</v>
      </c>
      <c r="R56" s="62">
        <v>0.99099999999999999</v>
      </c>
      <c r="S56" s="62">
        <v>0.98599999999999999</v>
      </c>
      <c r="T56" s="62">
        <v>0.98499999999999999</v>
      </c>
      <c r="U56" s="62">
        <v>0.98399999999999999</v>
      </c>
      <c r="V56" s="62">
        <v>0.98199999999999998</v>
      </c>
      <c r="W56" s="62">
        <v>0.98599999999999999</v>
      </c>
      <c r="X56" s="62">
        <v>0.98299999999999998</v>
      </c>
      <c r="Y56" s="62">
        <v>0.98599999999999999</v>
      </c>
      <c r="Z56" s="62">
        <v>0.98499999999999999</v>
      </c>
      <c r="AA56" s="62">
        <v>0.98699999999999999</v>
      </c>
      <c r="AB56" s="63">
        <v>0.98599999999999999</v>
      </c>
    </row>
    <row r="57" spans="1:28" s="57" customFormat="1" ht="15.75" thickBot="1" x14ac:dyDescent="0.3">
      <c r="A57" s="102" t="s">
        <v>222</v>
      </c>
      <c r="B57" s="108" t="s">
        <v>162</v>
      </c>
      <c r="C57" s="85" t="s">
        <v>227</v>
      </c>
      <c r="D57" s="100" t="s">
        <v>224</v>
      </c>
      <c r="E57" s="61">
        <v>0.99</v>
      </c>
      <c r="F57" s="62">
        <v>0.98599999999999999</v>
      </c>
      <c r="G57" s="62">
        <v>0.99199999999999999</v>
      </c>
      <c r="H57" s="62">
        <v>0.98799999999999999</v>
      </c>
      <c r="I57" s="62">
        <v>0.99</v>
      </c>
      <c r="J57" s="62">
        <v>0.98699999999999999</v>
      </c>
      <c r="K57" s="62">
        <v>0.99299999999999999</v>
      </c>
      <c r="L57" s="62">
        <v>0.99099999999999999</v>
      </c>
      <c r="M57" s="62">
        <v>0.99299999999999999</v>
      </c>
      <c r="N57" s="62">
        <v>0.99199999999999999</v>
      </c>
      <c r="O57" s="62">
        <v>0.99099999999999999</v>
      </c>
      <c r="P57" s="62">
        <v>0.98899999999999999</v>
      </c>
      <c r="Q57" s="62">
        <v>0.99099999999999999</v>
      </c>
      <c r="R57" s="62">
        <v>0.99099999999999999</v>
      </c>
      <c r="S57" s="62">
        <v>0.98599999999999999</v>
      </c>
      <c r="T57" s="62">
        <v>0.98499999999999999</v>
      </c>
      <c r="U57" s="62">
        <v>0.98399999999999999</v>
      </c>
      <c r="V57" s="62">
        <v>0.98199999999999998</v>
      </c>
      <c r="W57" s="62">
        <v>0.98599999999999999</v>
      </c>
      <c r="X57" s="62">
        <v>0.98299999999999998</v>
      </c>
      <c r="Y57" s="62">
        <v>0.98599999999999999</v>
      </c>
      <c r="Z57" s="62">
        <v>0.98499999999999999</v>
      </c>
      <c r="AA57" s="62">
        <v>0.98699999999999999</v>
      </c>
      <c r="AB57" s="63">
        <v>0.98599999999999999</v>
      </c>
    </row>
    <row r="58" spans="1:28" s="57" customFormat="1" ht="15.75" thickBot="1" x14ac:dyDescent="0.3">
      <c r="A58" s="73" t="s">
        <v>228</v>
      </c>
      <c r="B58" s="108" t="s">
        <v>162</v>
      </c>
      <c r="C58" s="85" t="s">
        <v>230</v>
      </c>
      <c r="D58" s="82" t="s">
        <v>233</v>
      </c>
      <c r="E58" s="61">
        <v>1</v>
      </c>
      <c r="F58" s="62">
        <v>0.998</v>
      </c>
      <c r="G58" s="62">
        <v>1.002</v>
      </c>
      <c r="H58" s="62">
        <v>1</v>
      </c>
      <c r="I58" s="62">
        <v>0.999</v>
      </c>
      <c r="J58" s="62">
        <v>0.998</v>
      </c>
      <c r="K58" s="62">
        <v>1.002</v>
      </c>
      <c r="L58" s="62">
        <v>1.0029999999999999</v>
      </c>
      <c r="M58" s="62">
        <v>1.0029999999999999</v>
      </c>
      <c r="N58" s="62">
        <v>1.0029999999999999</v>
      </c>
      <c r="O58" s="62">
        <v>1.0009999999999999</v>
      </c>
      <c r="P58" s="62">
        <v>1.0009999999999999</v>
      </c>
      <c r="Q58" s="62">
        <v>1</v>
      </c>
      <c r="R58" s="62">
        <v>1.0029999999999999</v>
      </c>
      <c r="S58" s="62">
        <v>0.996</v>
      </c>
      <c r="T58" s="62">
        <v>0.998</v>
      </c>
      <c r="U58" s="62">
        <v>0.99199999999999999</v>
      </c>
      <c r="V58" s="62">
        <v>0.99299999999999999</v>
      </c>
      <c r="W58" s="62">
        <v>0.99399999999999999</v>
      </c>
      <c r="X58" s="62">
        <v>0.995</v>
      </c>
      <c r="Y58" s="62">
        <v>0.99399999999999999</v>
      </c>
      <c r="Z58" s="62">
        <v>0.997</v>
      </c>
      <c r="AA58" s="62">
        <v>0.996</v>
      </c>
      <c r="AB58" s="63">
        <v>0.998</v>
      </c>
    </row>
    <row r="59" spans="1:28" s="57" customFormat="1" ht="15.75" thickBot="1" x14ac:dyDescent="0.3">
      <c r="A59" s="73" t="s">
        <v>229</v>
      </c>
      <c r="B59" s="108" t="s">
        <v>162</v>
      </c>
      <c r="C59" s="85" t="s">
        <v>231</v>
      </c>
      <c r="D59" s="82" t="s">
        <v>232</v>
      </c>
      <c r="E59" s="61">
        <v>0.99</v>
      </c>
      <c r="F59" s="62">
        <v>0.98499999999999999</v>
      </c>
      <c r="G59" s="62">
        <v>0.99199999999999999</v>
      </c>
      <c r="H59" s="62">
        <v>0.98799999999999999</v>
      </c>
      <c r="I59" s="62">
        <v>0.99</v>
      </c>
      <c r="J59" s="62">
        <v>0.98699999999999999</v>
      </c>
      <c r="K59" s="62">
        <v>0.99299999999999999</v>
      </c>
      <c r="L59" s="62">
        <v>0.99099999999999999</v>
      </c>
      <c r="M59" s="62">
        <v>0.99299999999999999</v>
      </c>
      <c r="N59" s="62">
        <v>0.99099999999999999</v>
      </c>
      <c r="O59" s="62">
        <v>0.99099999999999999</v>
      </c>
      <c r="P59" s="62">
        <v>0.98899999999999999</v>
      </c>
      <c r="Q59" s="62">
        <v>0.99099999999999999</v>
      </c>
      <c r="R59" s="62">
        <v>0.99</v>
      </c>
      <c r="S59" s="62">
        <v>0.98599999999999999</v>
      </c>
      <c r="T59" s="62">
        <v>0.98499999999999999</v>
      </c>
      <c r="U59" s="62">
        <v>0.98299999999999998</v>
      </c>
      <c r="V59" s="62">
        <v>0.98199999999999998</v>
      </c>
      <c r="W59" s="62">
        <v>0.98499999999999999</v>
      </c>
      <c r="X59" s="62">
        <v>0.98199999999999998</v>
      </c>
      <c r="Y59" s="62">
        <v>0.98599999999999999</v>
      </c>
      <c r="Z59" s="62">
        <v>0.98399999999999999</v>
      </c>
      <c r="AA59" s="62">
        <v>0.98699999999999999</v>
      </c>
      <c r="AB59" s="63">
        <v>0.98599999999999999</v>
      </c>
    </row>
    <row r="60" spans="1:28" s="57" customFormat="1" ht="15.75" thickBot="1" x14ac:dyDescent="0.3">
      <c r="A60" s="119" t="s">
        <v>240</v>
      </c>
      <c r="B60" s="108" t="s">
        <v>162</v>
      </c>
      <c r="C60" s="85" t="s">
        <v>241</v>
      </c>
      <c r="D60" s="90" t="s">
        <v>232</v>
      </c>
      <c r="E60" s="61">
        <v>0.99</v>
      </c>
      <c r="F60" s="62">
        <v>0.98499999999999999</v>
      </c>
      <c r="G60" s="62">
        <v>0.99199999999999999</v>
      </c>
      <c r="H60" s="62">
        <v>0.98799999999999999</v>
      </c>
      <c r="I60" s="62">
        <v>0.99</v>
      </c>
      <c r="J60" s="62">
        <v>0.98699999999999999</v>
      </c>
      <c r="K60" s="62">
        <v>0.99299999999999999</v>
      </c>
      <c r="L60" s="62">
        <v>0.99099999999999999</v>
      </c>
      <c r="M60" s="62">
        <v>0.99299999999999999</v>
      </c>
      <c r="N60" s="62">
        <v>0.99099999999999999</v>
      </c>
      <c r="O60" s="62">
        <v>0.99099999999999999</v>
      </c>
      <c r="P60" s="62">
        <v>0.98899999999999999</v>
      </c>
      <c r="Q60" s="62">
        <v>0.99099999999999999</v>
      </c>
      <c r="R60" s="62">
        <v>0.99</v>
      </c>
      <c r="S60" s="62">
        <v>0.98599999999999999</v>
      </c>
      <c r="T60" s="62">
        <v>0.98499999999999999</v>
      </c>
      <c r="U60" s="62">
        <v>0.98299999999999998</v>
      </c>
      <c r="V60" s="62">
        <v>0.98199999999999998</v>
      </c>
      <c r="W60" s="62">
        <v>0.98499999999999999</v>
      </c>
      <c r="X60" s="62">
        <v>0.98199999999999998</v>
      </c>
      <c r="Y60" s="62">
        <v>0.98599999999999999</v>
      </c>
      <c r="Z60" s="62">
        <v>0.98399999999999999</v>
      </c>
      <c r="AA60" s="62">
        <v>0.98699999999999999</v>
      </c>
      <c r="AB60" s="63">
        <v>0.98599999999999999</v>
      </c>
    </row>
    <row r="61" spans="1:28" s="57" customFormat="1" ht="15.75" thickBot="1" x14ac:dyDescent="0.3">
      <c r="A61" s="119" t="s">
        <v>239</v>
      </c>
      <c r="B61" s="108" t="s">
        <v>162</v>
      </c>
      <c r="C61" s="85" t="s">
        <v>242</v>
      </c>
      <c r="D61" s="100" t="s">
        <v>224</v>
      </c>
      <c r="E61" s="61">
        <v>0.99</v>
      </c>
      <c r="F61" s="62">
        <v>0.98599999999999999</v>
      </c>
      <c r="G61" s="62">
        <v>0.99199999999999999</v>
      </c>
      <c r="H61" s="62">
        <v>0.98799999999999999</v>
      </c>
      <c r="I61" s="62">
        <v>0.99</v>
      </c>
      <c r="J61" s="62">
        <v>0.98699999999999999</v>
      </c>
      <c r="K61" s="62">
        <v>0.99299999999999999</v>
      </c>
      <c r="L61" s="62">
        <v>0.99099999999999999</v>
      </c>
      <c r="M61" s="62">
        <v>0.99299999999999999</v>
      </c>
      <c r="N61" s="62">
        <v>0.99199999999999999</v>
      </c>
      <c r="O61" s="62">
        <v>0.99099999999999999</v>
      </c>
      <c r="P61" s="62">
        <v>0.98899999999999999</v>
      </c>
      <c r="Q61" s="62">
        <v>0.99099999999999999</v>
      </c>
      <c r="R61" s="62">
        <v>0.99099999999999999</v>
      </c>
      <c r="S61" s="62">
        <v>0.98599999999999999</v>
      </c>
      <c r="T61" s="62">
        <v>0.98499999999999999</v>
      </c>
      <c r="U61" s="62">
        <v>0.98399999999999999</v>
      </c>
      <c r="V61" s="62">
        <v>0.98199999999999998</v>
      </c>
      <c r="W61" s="62">
        <v>0.98599999999999999</v>
      </c>
      <c r="X61" s="62">
        <v>0.98299999999999998</v>
      </c>
      <c r="Y61" s="62">
        <v>0.98599999999999999</v>
      </c>
      <c r="Z61" s="62">
        <v>0.98499999999999999</v>
      </c>
      <c r="AA61" s="62">
        <v>0.98699999999999999</v>
      </c>
      <c r="AB61" s="63">
        <v>0.98599999999999999</v>
      </c>
    </row>
    <row r="62" spans="1:28" s="57" customFormat="1" ht="15.75" thickBot="1" x14ac:dyDescent="0.3">
      <c r="A62" s="136" t="s">
        <v>243</v>
      </c>
      <c r="B62" s="108" t="s">
        <v>162</v>
      </c>
      <c r="C62" s="188" t="s">
        <v>268</v>
      </c>
      <c r="D62" s="100" t="s">
        <v>224</v>
      </c>
      <c r="E62" s="61">
        <v>0.99</v>
      </c>
      <c r="F62" s="62">
        <v>0.98599999999999999</v>
      </c>
      <c r="G62" s="62">
        <v>0.99199999999999999</v>
      </c>
      <c r="H62" s="62">
        <v>0.98799999999999999</v>
      </c>
      <c r="I62" s="62">
        <v>0.99</v>
      </c>
      <c r="J62" s="62">
        <v>0.98699999999999999</v>
      </c>
      <c r="K62" s="62">
        <v>0.99299999999999999</v>
      </c>
      <c r="L62" s="62">
        <v>0.99099999999999999</v>
      </c>
      <c r="M62" s="62">
        <v>0.99299999999999999</v>
      </c>
      <c r="N62" s="62">
        <v>0.99199999999999999</v>
      </c>
      <c r="O62" s="62">
        <v>0.99099999999999999</v>
      </c>
      <c r="P62" s="62">
        <v>0.98899999999999999</v>
      </c>
      <c r="Q62" s="62">
        <v>0.99099999999999999</v>
      </c>
      <c r="R62" s="62">
        <v>0.99099999999999999</v>
      </c>
      <c r="S62" s="62">
        <v>0.98599999999999999</v>
      </c>
      <c r="T62" s="62">
        <v>0.98499999999999999</v>
      </c>
      <c r="U62" s="62">
        <v>0.98399999999999999</v>
      </c>
      <c r="V62" s="62">
        <v>0.98199999999999998</v>
      </c>
      <c r="W62" s="62">
        <v>0.98599999999999999</v>
      </c>
      <c r="X62" s="62">
        <v>0.98299999999999998</v>
      </c>
      <c r="Y62" s="62">
        <v>0.98599999999999999</v>
      </c>
      <c r="Z62" s="62">
        <v>0.98499999999999999</v>
      </c>
      <c r="AA62" s="62">
        <v>0.98699999999999999</v>
      </c>
      <c r="AB62" s="63">
        <v>0.98599999999999999</v>
      </c>
    </row>
    <row r="63" spans="1:28" s="57" customFormat="1" ht="15.75" thickBot="1" x14ac:dyDescent="0.3">
      <c r="A63" s="99" t="s">
        <v>246</v>
      </c>
      <c r="B63" s="108" t="s">
        <v>162</v>
      </c>
      <c r="C63" s="188" t="s">
        <v>267</v>
      </c>
      <c r="D63" s="90" t="s">
        <v>232</v>
      </c>
      <c r="E63" s="61">
        <v>0.99</v>
      </c>
      <c r="F63" s="62">
        <v>0.98499999999999999</v>
      </c>
      <c r="G63" s="62">
        <v>0.99199999999999999</v>
      </c>
      <c r="H63" s="62">
        <v>0.98799999999999999</v>
      </c>
      <c r="I63" s="62">
        <v>0.99</v>
      </c>
      <c r="J63" s="62">
        <v>0.98699999999999999</v>
      </c>
      <c r="K63" s="62">
        <v>0.99299999999999999</v>
      </c>
      <c r="L63" s="62">
        <v>0.99099999999999999</v>
      </c>
      <c r="M63" s="62">
        <v>0.99299999999999999</v>
      </c>
      <c r="N63" s="62">
        <v>0.99099999999999999</v>
      </c>
      <c r="O63" s="62">
        <v>0.99099999999999999</v>
      </c>
      <c r="P63" s="62">
        <v>0.98899999999999999</v>
      </c>
      <c r="Q63" s="62">
        <v>0.99099999999999999</v>
      </c>
      <c r="R63" s="62">
        <v>0.99</v>
      </c>
      <c r="S63" s="62">
        <v>0.98599999999999999</v>
      </c>
      <c r="T63" s="62">
        <v>0.98499999999999999</v>
      </c>
      <c r="U63" s="62">
        <v>0.98299999999999998</v>
      </c>
      <c r="V63" s="62">
        <v>0.98199999999999998</v>
      </c>
      <c r="W63" s="62">
        <v>0.98499999999999999</v>
      </c>
      <c r="X63" s="62">
        <v>0.98199999999999998</v>
      </c>
      <c r="Y63" s="62">
        <v>0.98599999999999999</v>
      </c>
      <c r="Z63" s="62">
        <v>0.98399999999999999</v>
      </c>
      <c r="AA63" s="62">
        <v>0.98699999999999999</v>
      </c>
      <c r="AB63" s="63">
        <v>0.98599999999999999</v>
      </c>
    </row>
    <row r="64" spans="1:28" s="57" customFormat="1" ht="15.75" thickBot="1" x14ac:dyDescent="0.3">
      <c r="A64" s="84" t="s">
        <v>248</v>
      </c>
      <c r="B64" s="108" t="s">
        <v>162</v>
      </c>
      <c r="C64" s="84" t="s">
        <v>249</v>
      </c>
      <c r="D64" s="100" t="s">
        <v>223</v>
      </c>
      <c r="E64" s="61">
        <v>0.98699999999999999</v>
      </c>
      <c r="F64" s="62">
        <v>0.98299999999999998</v>
      </c>
      <c r="G64" s="62">
        <v>0.99</v>
      </c>
      <c r="H64" s="62">
        <v>0.98599999999999999</v>
      </c>
      <c r="I64" s="62">
        <v>0.98799999999999999</v>
      </c>
      <c r="J64" s="62">
        <v>0.98499999999999999</v>
      </c>
      <c r="K64" s="62">
        <v>0.99199999999999999</v>
      </c>
      <c r="L64" s="62">
        <v>0.98899999999999999</v>
      </c>
      <c r="M64" s="62">
        <v>0.99099999999999999</v>
      </c>
      <c r="N64" s="62">
        <v>0.99</v>
      </c>
      <c r="O64" s="62">
        <v>0.98799999999999999</v>
      </c>
      <c r="P64" s="62">
        <v>0.98699999999999999</v>
      </c>
      <c r="Q64" s="62">
        <v>0.98699999999999999</v>
      </c>
      <c r="R64" s="62">
        <v>0.99</v>
      </c>
      <c r="S64" s="62">
        <v>0.98199999999999998</v>
      </c>
      <c r="T64" s="62">
        <v>0.98299999999999998</v>
      </c>
      <c r="U64" s="62">
        <v>0.97799999999999998</v>
      </c>
      <c r="V64" s="62">
        <v>0.98</v>
      </c>
      <c r="W64" s="62">
        <v>0.98099999999999998</v>
      </c>
      <c r="X64" s="62">
        <v>0.98099999999999998</v>
      </c>
      <c r="Y64" s="62">
        <v>0.98299999999999998</v>
      </c>
      <c r="Z64" s="62">
        <v>0.98399999999999999</v>
      </c>
      <c r="AA64" s="62">
        <v>0.98499999999999999</v>
      </c>
      <c r="AB64" s="63">
        <v>0.98599999999999999</v>
      </c>
    </row>
    <row r="65" spans="1:29" s="57" customFormat="1" ht="15.75" thickBot="1" x14ac:dyDescent="0.3">
      <c r="A65" s="98" t="s">
        <v>250</v>
      </c>
      <c r="B65" s="108" t="s">
        <v>162</v>
      </c>
      <c r="C65" s="98" t="s">
        <v>251</v>
      </c>
      <c r="D65" s="100" t="s">
        <v>224</v>
      </c>
      <c r="E65" s="61">
        <v>0.99</v>
      </c>
      <c r="F65" s="62">
        <v>0.98599999999999999</v>
      </c>
      <c r="G65" s="62">
        <v>0.99199999999999999</v>
      </c>
      <c r="H65" s="62">
        <v>0.98799999999999999</v>
      </c>
      <c r="I65" s="62">
        <v>0.99</v>
      </c>
      <c r="J65" s="62">
        <v>0.98699999999999999</v>
      </c>
      <c r="K65" s="62">
        <v>0.99299999999999999</v>
      </c>
      <c r="L65" s="62">
        <v>0.99099999999999999</v>
      </c>
      <c r="M65" s="62">
        <v>0.99299999999999999</v>
      </c>
      <c r="N65" s="62">
        <v>0.99199999999999999</v>
      </c>
      <c r="O65" s="62">
        <v>0.99099999999999999</v>
      </c>
      <c r="P65" s="62">
        <v>0.98899999999999999</v>
      </c>
      <c r="Q65" s="62">
        <v>0.99099999999999999</v>
      </c>
      <c r="R65" s="62">
        <v>0.99099999999999999</v>
      </c>
      <c r="S65" s="62">
        <v>0.98599999999999999</v>
      </c>
      <c r="T65" s="62">
        <v>0.98499999999999999</v>
      </c>
      <c r="U65" s="62">
        <v>0.98399999999999999</v>
      </c>
      <c r="V65" s="62">
        <v>0.98199999999999998</v>
      </c>
      <c r="W65" s="62">
        <v>0.98599999999999999</v>
      </c>
      <c r="X65" s="62">
        <v>0.98299999999999998</v>
      </c>
      <c r="Y65" s="62">
        <v>0.98599999999999999</v>
      </c>
      <c r="Z65" s="62">
        <v>0.98499999999999999</v>
      </c>
      <c r="AA65" s="62">
        <v>0.98699999999999999</v>
      </c>
      <c r="AB65" s="63">
        <v>0.98599999999999999</v>
      </c>
    </row>
    <row r="66" spans="1:29" s="57" customFormat="1" ht="15.75" thickBot="1" x14ac:dyDescent="0.3">
      <c r="A66" s="132" t="s">
        <v>260</v>
      </c>
      <c r="B66" s="108" t="s">
        <v>162</v>
      </c>
      <c r="C66" s="98" t="s">
        <v>261</v>
      </c>
      <c r="D66" s="133" t="s">
        <v>262</v>
      </c>
      <c r="E66" s="61">
        <v>1</v>
      </c>
      <c r="F66" s="62">
        <v>0.998</v>
      </c>
      <c r="G66" s="62">
        <v>1.0029999999999999</v>
      </c>
      <c r="H66" s="62">
        <v>1</v>
      </c>
      <c r="I66" s="62">
        <v>1</v>
      </c>
      <c r="J66" s="62">
        <v>0.999</v>
      </c>
      <c r="K66" s="62">
        <v>1.0029999999999999</v>
      </c>
      <c r="L66" s="62">
        <v>1.0029999999999999</v>
      </c>
      <c r="M66" s="62">
        <v>1.004</v>
      </c>
      <c r="N66" s="62">
        <v>1.004</v>
      </c>
      <c r="O66" s="62">
        <v>1.002</v>
      </c>
      <c r="P66" s="62">
        <v>1.002</v>
      </c>
      <c r="Q66" s="62">
        <v>1.0009999999999999</v>
      </c>
      <c r="R66" s="62">
        <v>1.004</v>
      </c>
      <c r="S66" s="62">
        <v>0.997</v>
      </c>
      <c r="T66" s="62">
        <v>0.998</v>
      </c>
      <c r="U66" s="62">
        <v>0.99299999999999999</v>
      </c>
      <c r="V66" s="62">
        <v>0.99399999999999999</v>
      </c>
      <c r="W66" s="62">
        <v>0.995</v>
      </c>
      <c r="X66" s="62">
        <v>0.995</v>
      </c>
      <c r="Y66" s="62">
        <v>0.995</v>
      </c>
      <c r="Z66" s="62">
        <v>0.997</v>
      </c>
      <c r="AA66" s="62">
        <v>0.996</v>
      </c>
      <c r="AB66" s="63">
        <v>0.998</v>
      </c>
    </row>
    <row r="67" spans="1:29" s="57" customFormat="1" ht="15.75" thickBot="1" x14ac:dyDescent="0.3">
      <c r="A67" s="98" t="s">
        <v>265</v>
      </c>
      <c r="B67" s="108" t="s">
        <v>162</v>
      </c>
      <c r="C67" s="98" t="s">
        <v>266</v>
      </c>
      <c r="D67" s="100" t="s">
        <v>262</v>
      </c>
      <c r="E67" s="61">
        <v>1</v>
      </c>
      <c r="F67" s="62">
        <v>0.998</v>
      </c>
      <c r="G67" s="62">
        <v>1.0029999999999999</v>
      </c>
      <c r="H67" s="62">
        <v>1</v>
      </c>
      <c r="I67" s="62">
        <v>1</v>
      </c>
      <c r="J67" s="62">
        <v>0.999</v>
      </c>
      <c r="K67" s="62">
        <v>1.0029999999999999</v>
      </c>
      <c r="L67" s="62">
        <v>1.0029999999999999</v>
      </c>
      <c r="M67" s="62">
        <v>1.004</v>
      </c>
      <c r="N67" s="62">
        <v>1.004</v>
      </c>
      <c r="O67" s="62">
        <v>1.002</v>
      </c>
      <c r="P67" s="62">
        <v>1.002</v>
      </c>
      <c r="Q67" s="62">
        <v>1.0009999999999999</v>
      </c>
      <c r="R67" s="62">
        <v>1.004</v>
      </c>
      <c r="S67" s="62">
        <v>0.997</v>
      </c>
      <c r="T67" s="62">
        <v>0.998</v>
      </c>
      <c r="U67" s="62">
        <v>0.99299999999999999</v>
      </c>
      <c r="V67" s="62">
        <v>0.99399999999999999</v>
      </c>
      <c r="W67" s="62">
        <v>0.995</v>
      </c>
      <c r="X67" s="62">
        <v>0.995</v>
      </c>
      <c r="Y67" s="62">
        <v>0.995</v>
      </c>
      <c r="Z67" s="62">
        <v>0.997</v>
      </c>
      <c r="AA67" s="62">
        <v>0.996</v>
      </c>
      <c r="AB67" s="63">
        <v>0.998</v>
      </c>
    </row>
    <row r="68" spans="1:29" s="57" customFormat="1" ht="15.75" thickBot="1" x14ac:dyDescent="0.3">
      <c r="A68" s="98" t="s">
        <v>269</v>
      </c>
      <c r="B68" s="108" t="s">
        <v>162</v>
      </c>
      <c r="C68" s="98" t="s">
        <v>272</v>
      </c>
      <c r="D68" s="100" t="s">
        <v>274</v>
      </c>
      <c r="E68" s="61">
        <v>0.98499999999999999</v>
      </c>
      <c r="F68" s="62">
        <v>0.97899999999999998</v>
      </c>
      <c r="G68" s="62">
        <v>0.98799999999999999</v>
      </c>
      <c r="H68" s="62">
        <v>0.98199999999999998</v>
      </c>
      <c r="I68" s="62">
        <v>0.98499999999999999</v>
      </c>
      <c r="J68" s="62">
        <v>0.98099999999999998</v>
      </c>
      <c r="K68" s="62">
        <v>0.98899999999999999</v>
      </c>
      <c r="L68" s="62">
        <v>0.98499999999999999</v>
      </c>
      <c r="M68" s="62">
        <v>0.98899999999999999</v>
      </c>
      <c r="N68" s="62">
        <v>0.98499999999999999</v>
      </c>
      <c r="O68" s="62">
        <v>0.98599999999999999</v>
      </c>
      <c r="P68" s="62">
        <v>0.98199999999999998</v>
      </c>
      <c r="Q68" s="62">
        <v>0.98599999999999999</v>
      </c>
      <c r="R68" s="62">
        <v>0.98399999999999999</v>
      </c>
      <c r="S68" s="62">
        <v>0.98099999999999998</v>
      </c>
      <c r="T68" s="62">
        <v>0.97799999999999998</v>
      </c>
      <c r="U68" s="62">
        <v>0.97799999999999998</v>
      </c>
      <c r="V68" s="62">
        <v>0.97499999999999998</v>
      </c>
      <c r="W68" s="62">
        <v>0.98</v>
      </c>
      <c r="X68" s="62">
        <v>0.97499999999999998</v>
      </c>
      <c r="Y68" s="62">
        <v>0.98099999999999998</v>
      </c>
      <c r="Z68" s="62">
        <v>0.97799999999999998</v>
      </c>
      <c r="AA68" s="62">
        <v>0.98199999999999998</v>
      </c>
      <c r="AB68" s="63">
        <v>0.97899999999999998</v>
      </c>
    </row>
    <row r="69" spans="1:29" s="57" customFormat="1" ht="15.75" thickBot="1" x14ac:dyDescent="0.3">
      <c r="A69" s="98" t="s">
        <v>270</v>
      </c>
      <c r="B69" s="108" t="s">
        <v>162</v>
      </c>
      <c r="C69" s="98" t="s">
        <v>273</v>
      </c>
      <c r="D69" s="100" t="s">
        <v>274</v>
      </c>
      <c r="E69" s="61">
        <v>0.98499999999999999</v>
      </c>
      <c r="F69" s="62">
        <v>0.97899999999999998</v>
      </c>
      <c r="G69" s="62">
        <v>0.98799999999999999</v>
      </c>
      <c r="H69" s="62">
        <v>0.98199999999999998</v>
      </c>
      <c r="I69" s="62">
        <v>0.98499999999999999</v>
      </c>
      <c r="J69" s="62">
        <v>0.98099999999999998</v>
      </c>
      <c r="K69" s="62">
        <v>0.98899999999999999</v>
      </c>
      <c r="L69" s="62">
        <v>0.98499999999999999</v>
      </c>
      <c r="M69" s="62">
        <v>0.98899999999999999</v>
      </c>
      <c r="N69" s="62">
        <v>0.98499999999999999</v>
      </c>
      <c r="O69" s="62">
        <v>0.98599999999999999</v>
      </c>
      <c r="P69" s="62">
        <v>0.98199999999999998</v>
      </c>
      <c r="Q69" s="62">
        <v>0.98599999999999999</v>
      </c>
      <c r="R69" s="62">
        <v>0.98399999999999999</v>
      </c>
      <c r="S69" s="62">
        <v>0.98099999999999998</v>
      </c>
      <c r="T69" s="62">
        <v>0.97799999999999998</v>
      </c>
      <c r="U69" s="62">
        <v>0.97799999999999998</v>
      </c>
      <c r="V69" s="62">
        <v>0.97499999999999998</v>
      </c>
      <c r="W69" s="62">
        <v>0.98</v>
      </c>
      <c r="X69" s="62">
        <v>0.97499999999999998</v>
      </c>
      <c r="Y69" s="62">
        <v>0.98099999999999998</v>
      </c>
      <c r="Z69" s="62">
        <v>0.97799999999999998</v>
      </c>
      <c r="AA69" s="62">
        <v>0.98199999999999998</v>
      </c>
      <c r="AB69" s="63">
        <v>0.97899999999999998</v>
      </c>
    </row>
    <row r="70" spans="1:29" s="57" customFormat="1" ht="15.75" thickBot="1" x14ac:dyDescent="0.3">
      <c r="A70" s="141" t="s">
        <v>276</v>
      </c>
      <c r="B70" s="240" t="s">
        <v>162</v>
      </c>
      <c r="C70" s="141" t="s">
        <v>275</v>
      </c>
      <c r="D70" s="142" t="s">
        <v>232</v>
      </c>
      <c r="E70" s="143">
        <v>0.99</v>
      </c>
      <c r="F70" s="144">
        <v>0.98499999999999999</v>
      </c>
      <c r="G70" s="144">
        <v>0.99199999999999999</v>
      </c>
      <c r="H70" s="144">
        <v>0.98799999999999999</v>
      </c>
      <c r="I70" s="144">
        <v>0.99</v>
      </c>
      <c r="J70" s="144">
        <v>0.98699999999999999</v>
      </c>
      <c r="K70" s="144">
        <v>0.99299999999999999</v>
      </c>
      <c r="L70" s="144">
        <v>0.99099999999999999</v>
      </c>
      <c r="M70" s="144">
        <v>0.99299999999999999</v>
      </c>
      <c r="N70" s="144">
        <v>0.99099999999999999</v>
      </c>
      <c r="O70" s="144">
        <v>0.99099999999999999</v>
      </c>
      <c r="P70" s="144">
        <v>0.98899999999999999</v>
      </c>
      <c r="Q70" s="144">
        <v>0.99099999999999999</v>
      </c>
      <c r="R70" s="144">
        <v>0.99</v>
      </c>
      <c r="S70" s="144">
        <v>0.98599999999999999</v>
      </c>
      <c r="T70" s="144">
        <v>0.98499999999999999</v>
      </c>
      <c r="U70" s="144">
        <v>0.98299999999999998</v>
      </c>
      <c r="V70" s="144">
        <v>0.98199999999999998</v>
      </c>
      <c r="W70" s="144">
        <v>0.98499999999999999</v>
      </c>
      <c r="X70" s="144">
        <v>0.98199999999999998</v>
      </c>
      <c r="Y70" s="144">
        <v>0.98599999999999999</v>
      </c>
      <c r="Z70" s="144">
        <v>0.98399999999999999</v>
      </c>
      <c r="AA70" s="144">
        <v>0.98699999999999999</v>
      </c>
      <c r="AB70" s="145">
        <v>0.98599999999999999</v>
      </c>
    </row>
    <row r="71" spans="1:29" s="57" customFormat="1" ht="15.75" thickBot="1" x14ac:dyDescent="0.3">
      <c r="A71" s="98" t="s">
        <v>236</v>
      </c>
      <c r="B71" s="108" t="s">
        <v>234</v>
      </c>
      <c r="C71" s="98" t="s">
        <v>235</v>
      </c>
      <c r="D71" s="100" t="s">
        <v>223</v>
      </c>
      <c r="E71" s="61">
        <v>0.98699999999999999</v>
      </c>
      <c r="F71" s="62">
        <v>0.98299999999999998</v>
      </c>
      <c r="G71" s="62">
        <v>0.99</v>
      </c>
      <c r="H71" s="62">
        <v>0.98599999999999999</v>
      </c>
      <c r="I71" s="62">
        <v>0.98799999999999999</v>
      </c>
      <c r="J71" s="62">
        <v>0.98499999999999999</v>
      </c>
      <c r="K71" s="62">
        <v>0.99199999999999999</v>
      </c>
      <c r="L71" s="62">
        <v>0.98899999999999999</v>
      </c>
      <c r="M71" s="62">
        <v>0.99099999999999999</v>
      </c>
      <c r="N71" s="62">
        <v>0.99</v>
      </c>
      <c r="O71" s="62">
        <v>0.98799999999999999</v>
      </c>
      <c r="P71" s="62">
        <v>0.98699999999999999</v>
      </c>
      <c r="Q71" s="62">
        <v>0.98699999999999999</v>
      </c>
      <c r="R71" s="62">
        <v>0.99</v>
      </c>
      <c r="S71" s="62">
        <v>0.98199999999999998</v>
      </c>
      <c r="T71" s="62">
        <v>0.98299999999999998</v>
      </c>
      <c r="U71" s="62">
        <v>0.97799999999999998</v>
      </c>
      <c r="V71" s="62">
        <v>0.98</v>
      </c>
      <c r="W71" s="62">
        <v>0.98099999999999998</v>
      </c>
      <c r="X71" s="62">
        <v>0.98099999999999998</v>
      </c>
      <c r="Y71" s="62">
        <v>0.98299999999999998</v>
      </c>
      <c r="Z71" s="62">
        <v>0.98399999999999999</v>
      </c>
      <c r="AA71" s="62">
        <v>0.98499999999999999</v>
      </c>
      <c r="AB71" s="63">
        <v>0.98599999999999999</v>
      </c>
    </row>
    <row r="72" spans="1:29" s="57" customFormat="1" ht="15.75" thickBot="1" x14ac:dyDescent="0.3">
      <c r="A72" s="98" t="s">
        <v>238</v>
      </c>
      <c r="B72" s="108" t="s">
        <v>234</v>
      </c>
      <c r="C72" s="98" t="s">
        <v>237</v>
      </c>
      <c r="D72" s="100" t="s">
        <v>158</v>
      </c>
      <c r="E72" s="61">
        <v>1.0049999999999999</v>
      </c>
      <c r="F72" s="62">
        <v>1.002</v>
      </c>
      <c r="G72" s="62">
        <v>1.0069999999999999</v>
      </c>
      <c r="H72" s="62">
        <v>1.0049999999999999</v>
      </c>
      <c r="I72" s="62">
        <v>1.0049999999999999</v>
      </c>
      <c r="J72" s="62">
        <v>1.0029999999999999</v>
      </c>
      <c r="K72" s="62">
        <v>1.008</v>
      </c>
      <c r="L72" s="62">
        <v>1.008</v>
      </c>
      <c r="M72" s="62">
        <v>1.008</v>
      </c>
      <c r="N72" s="62">
        <v>1.0089999999999999</v>
      </c>
      <c r="O72" s="62">
        <v>1.006</v>
      </c>
      <c r="P72" s="62">
        <v>1.0069999999999999</v>
      </c>
      <c r="Q72" s="62">
        <v>1.0049999999999999</v>
      </c>
      <c r="R72" s="62">
        <v>1.008</v>
      </c>
      <c r="S72" s="62">
        <v>1.0009999999999999</v>
      </c>
      <c r="T72" s="62">
        <v>1.0029999999999999</v>
      </c>
      <c r="U72" s="62">
        <v>0.997</v>
      </c>
      <c r="V72" s="62">
        <v>0.998</v>
      </c>
      <c r="W72" s="62">
        <v>0.999</v>
      </c>
      <c r="X72" s="62">
        <v>0.999</v>
      </c>
      <c r="Y72" s="62">
        <v>0.999</v>
      </c>
      <c r="Z72" s="62">
        <v>1.0009999999999999</v>
      </c>
      <c r="AA72" s="62">
        <v>1</v>
      </c>
      <c r="AB72" s="63">
        <v>1.002</v>
      </c>
    </row>
    <row r="73" spans="1:29" s="57" customFormat="1" ht="15.75" thickBot="1" x14ac:dyDescent="0.3">
      <c r="A73" s="98" t="s">
        <v>247</v>
      </c>
      <c r="B73" s="108" t="s">
        <v>234</v>
      </c>
      <c r="C73" s="98" t="s">
        <v>245</v>
      </c>
      <c r="D73" s="100" t="s">
        <v>158</v>
      </c>
      <c r="E73" s="61">
        <v>1.0049999999999999</v>
      </c>
      <c r="F73" s="62">
        <v>1.002</v>
      </c>
      <c r="G73" s="62">
        <v>1.0069999999999999</v>
      </c>
      <c r="H73" s="62">
        <v>1.0049999999999999</v>
      </c>
      <c r="I73" s="62">
        <v>1.0049999999999999</v>
      </c>
      <c r="J73" s="62">
        <v>1.0029999999999999</v>
      </c>
      <c r="K73" s="62">
        <v>1.008</v>
      </c>
      <c r="L73" s="62">
        <v>1.008</v>
      </c>
      <c r="M73" s="62">
        <v>1.008</v>
      </c>
      <c r="N73" s="62">
        <v>1.0089999999999999</v>
      </c>
      <c r="O73" s="62">
        <v>1.006</v>
      </c>
      <c r="P73" s="62">
        <v>1.0069999999999999</v>
      </c>
      <c r="Q73" s="62">
        <v>1.0049999999999999</v>
      </c>
      <c r="R73" s="62">
        <v>1.008</v>
      </c>
      <c r="S73" s="62">
        <v>1.0009999999999999</v>
      </c>
      <c r="T73" s="62">
        <v>1.0029999999999999</v>
      </c>
      <c r="U73" s="62">
        <v>0.997</v>
      </c>
      <c r="V73" s="62">
        <v>0.998</v>
      </c>
      <c r="W73" s="62">
        <v>0.999</v>
      </c>
      <c r="X73" s="62">
        <v>0.999</v>
      </c>
      <c r="Y73" s="62">
        <v>0.999</v>
      </c>
      <c r="Z73" s="62">
        <v>1.0009999999999999</v>
      </c>
      <c r="AA73" s="62">
        <v>1</v>
      </c>
      <c r="AB73" s="63">
        <v>1.002</v>
      </c>
    </row>
    <row r="74" spans="1:29" s="57" customFormat="1" ht="15.75" thickBot="1" x14ac:dyDescent="0.3">
      <c r="A74" s="134" t="s">
        <v>263</v>
      </c>
      <c r="B74" s="119" t="s">
        <v>234</v>
      </c>
      <c r="C74" s="134" t="s">
        <v>264</v>
      </c>
      <c r="D74" s="81" t="s">
        <v>158</v>
      </c>
      <c r="E74" s="61">
        <v>1.0049999999999999</v>
      </c>
      <c r="F74" s="62">
        <v>1.002</v>
      </c>
      <c r="G74" s="62">
        <v>1.0069999999999999</v>
      </c>
      <c r="H74" s="62">
        <v>1.0049999999999999</v>
      </c>
      <c r="I74" s="62">
        <v>1.0049999999999999</v>
      </c>
      <c r="J74" s="62">
        <v>1.0029999999999999</v>
      </c>
      <c r="K74" s="62">
        <v>1.008</v>
      </c>
      <c r="L74" s="62">
        <v>1.008</v>
      </c>
      <c r="M74" s="62">
        <v>1.008</v>
      </c>
      <c r="N74" s="62">
        <v>1.0089999999999999</v>
      </c>
      <c r="O74" s="62">
        <v>1.006</v>
      </c>
      <c r="P74" s="62">
        <v>1.0069999999999999</v>
      </c>
      <c r="Q74" s="62">
        <v>1.0049999999999999</v>
      </c>
      <c r="R74" s="62">
        <v>1.008</v>
      </c>
      <c r="S74" s="62">
        <v>1.0009999999999999</v>
      </c>
      <c r="T74" s="62">
        <v>1.0029999999999999</v>
      </c>
      <c r="U74" s="62">
        <v>0.997</v>
      </c>
      <c r="V74" s="62">
        <v>0.998</v>
      </c>
      <c r="W74" s="62">
        <v>0.999</v>
      </c>
      <c r="X74" s="62">
        <v>0.999</v>
      </c>
      <c r="Y74" s="62">
        <v>0.999</v>
      </c>
      <c r="Z74" s="62">
        <v>1.0009999999999999</v>
      </c>
      <c r="AA74" s="62">
        <v>1</v>
      </c>
      <c r="AB74" s="63">
        <v>1.002</v>
      </c>
    </row>
    <row r="75" spans="1:29" s="52" customFormat="1" ht="15.75" thickBot="1" x14ac:dyDescent="0.3">
      <c r="A75" s="80" t="s">
        <v>193</v>
      </c>
      <c r="B75" s="80" t="s">
        <v>194</v>
      </c>
      <c r="C75" s="80" t="s">
        <v>195</v>
      </c>
      <c r="D75" s="81" t="s">
        <v>146</v>
      </c>
      <c r="E75" s="109">
        <v>0.98699999999999999</v>
      </c>
      <c r="F75" s="116">
        <v>0.98399999999999999</v>
      </c>
      <c r="G75" s="116">
        <v>0.98899999999999999</v>
      </c>
      <c r="H75" s="116">
        <v>0.98599999999999999</v>
      </c>
      <c r="I75" s="116">
        <v>0.98799999999999999</v>
      </c>
      <c r="J75" s="116">
        <v>0.98499999999999999</v>
      </c>
      <c r="K75" s="116">
        <v>0.99199999999999999</v>
      </c>
      <c r="L75" s="116">
        <v>0.99</v>
      </c>
      <c r="M75" s="116">
        <v>0.99099999999999999</v>
      </c>
      <c r="N75" s="116">
        <v>0.99</v>
      </c>
      <c r="O75" s="116">
        <v>0.99</v>
      </c>
      <c r="P75" s="116">
        <v>0.98799999999999999</v>
      </c>
      <c r="Q75" s="116">
        <v>0.99099999999999999</v>
      </c>
      <c r="R75" s="116">
        <v>0.99099999999999999</v>
      </c>
      <c r="S75" s="116">
        <v>0.98399999999999999</v>
      </c>
      <c r="T75" s="116">
        <v>0.98399999999999999</v>
      </c>
      <c r="U75" s="116">
        <v>0.98399999999999999</v>
      </c>
      <c r="V75" s="116">
        <v>0.98399999999999999</v>
      </c>
      <c r="W75" s="116">
        <v>0.98799999999999999</v>
      </c>
      <c r="X75" s="116">
        <v>0.98599999999999999</v>
      </c>
      <c r="Y75" s="116">
        <v>0.99199999999999999</v>
      </c>
      <c r="Z75" s="116">
        <v>0.99099999999999999</v>
      </c>
      <c r="AA75" s="116">
        <v>0.99199999999999999</v>
      </c>
      <c r="AB75" s="72">
        <v>0.99199999999999999</v>
      </c>
    </row>
    <row r="76" spans="1:29" s="52" customFormat="1" ht="15.75" thickBot="1" x14ac:dyDescent="0.3">
      <c r="A76" s="86" t="s">
        <v>213</v>
      </c>
      <c r="B76" s="86" t="s">
        <v>212</v>
      </c>
      <c r="C76" s="86" t="s">
        <v>211</v>
      </c>
      <c r="D76" s="81" t="s">
        <v>158</v>
      </c>
      <c r="E76" s="109">
        <v>1.0049999999999999</v>
      </c>
      <c r="F76" s="116">
        <v>1.002</v>
      </c>
      <c r="G76" s="116">
        <v>1.006</v>
      </c>
      <c r="H76" s="116">
        <v>1.0009999999999999</v>
      </c>
      <c r="I76" s="116">
        <v>1.004</v>
      </c>
      <c r="J76" s="116">
        <v>1.0009999999999999</v>
      </c>
      <c r="K76" s="116">
        <v>1.004</v>
      </c>
      <c r="L76" s="116">
        <v>1.0049999999999999</v>
      </c>
      <c r="M76" s="116">
        <v>1.0029999999999999</v>
      </c>
      <c r="N76" s="116">
        <v>1.0049999999999999</v>
      </c>
      <c r="O76" s="116">
        <v>1.002</v>
      </c>
      <c r="P76" s="116">
        <v>1.002</v>
      </c>
      <c r="Q76" s="116">
        <v>1.004</v>
      </c>
      <c r="R76" s="116">
        <v>1.0049999999999999</v>
      </c>
      <c r="S76" s="116">
        <v>1.004</v>
      </c>
      <c r="T76" s="116">
        <v>1.0029999999999999</v>
      </c>
      <c r="U76" s="116">
        <v>1</v>
      </c>
      <c r="V76" s="116">
        <v>0.999</v>
      </c>
      <c r="W76" s="116">
        <v>1.002</v>
      </c>
      <c r="X76" s="116">
        <v>1</v>
      </c>
      <c r="Y76" s="116">
        <v>1.002</v>
      </c>
      <c r="Z76" s="116">
        <v>1.002</v>
      </c>
      <c r="AA76" s="116">
        <v>1.0029999999999999</v>
      </c>
      <c r="AB76" s="72">
        <v>0.999</v>
      </c>
    </row>
    <row r="77" spans="1:29" s="52" customFormat="1" ht="15.75" thickBot="1" x14ac:dyDescent="0.3">
      <c r="A77" s="80" t="s">
        <v>141</v>
      </c>
      <c r="B77" s="80" t="s">
        <v>163</v>
      </c>
      <c r="C77" s="80" t="s">
        <v>107</v>
      </c>
      <c r="D77" s="81" t="s">
        <v>158</v>
      </c>
      <c r="E77" s="109">
        <v>1.0049999999999999</v>
      </c>
      <c r="F77" s="116">
        <v>1.002</v>
      </c>
      <c r="G77" s="116">
        <v>1.006</v>
      </c>
      <c r="H77" s="116">
        <v>1.0009999999999999</v>
      </c>
      <c r="I77" s="116">
        <v>1.004</v>
      </c>
      <c r="J77" s="116">
        <v>1.0009999999999999</v>
      </c>
      <c r="K77" s="116">
        <v>1.004</v>
      </c>
      <c r="L77" s="116">
        <v>1.0049999999999999</v>
      </c>
      <c r="M77" s="116">
        <v>1.0029999999999999</v>
      </c>
      <c r="N77" s="116">
        <v>1.0049999999999999</v>
      </c>
      <c r="O77" s="116">
        <v>1.002</v>
      </c>
      <c r="P77" s="116">
        <v>1.002</v>
      </c>
      <c r="Q77" s="116">
        <v>1.004</v>
      </c>
      <c r="R77" s="116">
        <v>1.0049999999999999</v>
      </c>
      <c r="S77" s="116">
        <v>1.004</v>
      </c>
      <c r="T77" s="116">
        <v>1.0029999999999999</v>
      </c>
      <c r="U77" s="116">
        <v>1</v>
      </c>
      <c r="V77" s="116">
        <v>0.999</v>
      </c>
      <c r="W77" s="116">
        <v>1.002</v>
      </c>
      <c r="X77" s="116">
        <v>1</v>
      </c>
      <c r="Y77" s="116">
        <v>1.002</v>
      </c>
      <c r="Z77" s="116">
        <v>1.002</v>
      </c>
      <c r="AA77" s="116">
        <v>1.0029999999999999</v>
      </c>
      <c r="AB77" s="72">
        <v>0.999</v>
      </c>
    </row>
    <row r="78" spans="1:29" s="52" customFormat="1" ht="15.75" thickBot="1" x14ac:dyDescent="0.3">
      <c r="A78" s="118" t="s">
        <v>165</v>
      </c>
      <c r="B78" s="118" t="s">
        <v>163</v>
      </c>
      <c r="C78" s="118" t="s">
        <v>167</v>
      </c>
      <c r="D78" s="112" t="s">
        <v>163</v>
      </c>
      <c r="E78" s="95">
        <v>1.0023340000000001</v>
      </c>
      <c r="F78" s="74">
        <v>0.99972899999999998</v>
      </c>
      <c r="G78" s="74">
        <v>1.00454</v>
      </c>
      <c r="H78" s="74">
        <v>1.0017290000000001</v>
      </c>
      <c r="I78" s="74">
        <v>1.0023340000000001</v>
      </c>
      <c r="J78" s="74">
        <v>1.000729</v>
      </c>
      <c r="K78" s="74">
        <v>1.0053339999999999</v>
      </c>
      <c r="L78" s="74">
        <v>1.005026</v>
      </c>
      <c r="M78" s="74">
        <v>1.0056309999999999</v>
      </c>
      <c r="N78" s="74">
        <v>1.005787</v>
      </c>
      <c r="O78" s="74">
        <v>1.0042329999999999</v>
      </c>
      <c r="P78" s="74">
        <v>1.0044219999999999</v>
      </c>
      <c r="Q78" s="74">
        <v>1.0029859999999999</v>
      </c>
      <c r="R78" s="74">
        <v>1.0050950000000001</v>
      </c>
      <c r="S78" s="74">
        <v>0.99898600000000004</v>
      </c>
      <c r="T78" s="74">
        <v>1.0003340000000001</v>
      </c>
      <c r="U78" s="74">
        <v>0.99498600000000004</v>
      </c>
      <c r="V78" s="74">
        <v>0.99533400000000005</v>
      </c>
      <c r="W78" s="74">
        <v>0.99714499999999995</v>
      </c>
      <c r="X78" s="74">
        <v>0.99693600000000004</v>
      </c>
      <c r="Y78" s="74">
        <v>0.99713399999999996</v>
      </c>
      <c r="Z78" s="74">
        <v>0.99787800000000004</v>
      </c>
      <c r="AA78" s="74">
        <v>0.99813399999999997</v>
      </c>
      <c r="AB78" s="97">
        <v>0.99963900000000006</v>
      </c>
      <c r="AC78" s="54"/>
    </row>
    <row r="79" spans="1:29" s="57" customFormat="1" ht="15.75" thickBot="1" x14ac:dyDescent="0.3">
      <c r="A79" s="138" t="s">
        <v>166</v>
      </c>
      <c r="B79" s="138" t="s">
        <v>163</v>
      </c>
      <c r="C79" s="138" t="s">
        <v>93</v>
      </c>
      <c r="D79" s="162" t="s">
        <v>163</v>
      </c>
      <c r="E79" s="109">
        <v>0.999</v>
      </c>
      <c r="F79" s="116">
        <v>0.996</v>
      </c>
      <c r="G79" s="116">
        <v>1.002</v>
      </c>
      <c r="H79" s="116">
        <v>0.999</v>
      </c>
      <c r="I79" s="116">
        <v>0.99963644799999996</v>
      </c>
      <c r="J79" s="116">
        <v>0.99739067000000003</v>
      </c>
      <c r="K79" s="116">
        <v>1.002677711</v>
      </c>
      <c r="L79" s="116">
        <v>1.0017909460000001</v>
      </c>
      <c r="M79" s="116">
        <v>1.003088956</v>
      </c>
      <c r="N79" s="116">
        <v>1.0023201079999999</v>
      </c>
      <c r="O79" s="116">
        <v>1.001256699</v>
      </c>
      <c r="P79" s="116">
        <v>1.0003733500000001</v>
      </c>
      <c r="Q79" s="116">
        <v>1.00049656</v>
      </c>
      <c r="R79" s="116">
        <v>1.0019499009999999</v>
      </c>
      <c r="S79" s="116">
        <v>0.996162404</v>
      </c>
      <c r="T79" s="116">
        <v>0.99661398099999998</v>
      </c>
      <c r="U79" s="116">
        <v>0.99258813000000001</v>
      </c>
      <c r="V79" s="116">
        <v>0.99243889200000002</v>
      </c>
      <c r="W79" s="116">
        <v>0.99493869199999996</v>
      </c>
      <c r="X79" s="116">
        <v>0.99371536500000002</v>
      </c>
      <c r="Y79" s="116">
        <v>0.99524595500000002</v>
      </c>
      <c r="Z79" s="116">
        <v>0.995544494</v>
      </c>
      <c r="AA79" s="116">
        <v>0.99636238099999996</v>
      </c>
      <c r="AB79" s="72">
        <v>0.99718881599999998</v>
      </c>
    </row>
    <row r="80" spans="1:29" s="14" customFormat="1" x14ac:dyDescent="0.25">
      <c r="A80" s="295"/>
      <c r="B80" s="19"/>
      <c r="C80" s="20"/>
      <c r="D80" s="21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3"/>
    </row>
    <row r="81" spans="1:31" s="14" customFormat="1" x14ac:dyDescent="0.25">
      <c r="A81" s="19"/>
      <c r="B81" s="19"/>
      <c r="C81" s="20"/>
      <c r="D81" s="2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</row>
    <row r="82" spans="1:31" s="14" customFormat="1" x14ac:dyDescent="0.25">
      <c r="A82" s="296"/>
      <c r="B82" s="19"/>
      <c r="C82" s="20"/>
      <c r="D82" s="21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  <c r="AA82" s="264"/>
      <c r="AB82" s="264"/>
    </row>
    <row r="83" spans="1:31" s="14" customFormat="1" ht="15.75" thickBot="1" x14ac:dyDescent="0.3">
      <c r="A83" s="297"/>
      <c r="B83" s="19"/>
      <c r="C83" s="20"/>
      <c r="D83" s="21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31" ht="15.75" customHeight="1" thickBot="1" x14ac:dyDescent="0.3">
      <c r="A84" s="299" t="s">
        <v>291</v>
      </c>
      <c r="B84" s="300"/>
      <c r="C84" s="300"/>
      <c r="D84" s="300"/>
      <c r="E84" s="300"/>
      <c r="F84" s="300"/>
      <c r="G84" s="300"/>
      <c r="H84" s="300"/>
      <c r="I84" s="300"/>
      <c r="J84" s="300"/>
      <c r="K84" s="300"/>
      <c r="L84" s="301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D84" s="1"/>
      <c r="AE84" s="1"/>
    </row>
    <row r="85" spans="1:31" x14ac:dyDescent="0.25">
      <c r="A85" s="315"/>
      <c r="B85" s="316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D85" s="1"/>
      <c r="AE85" s="1"/>
    </row>
    <row r="87" spans="1:31" ht="17.25" customHeight="1" x14ac:dyDescent="0.25"/>
    <row r="88" spans="1:31" x14ac:dyDescent="0.25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31" x14ac:dyDescent="0.25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31" x14ac:dyDescent="0.25">
      <c r="A90" s="15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31" x14ac:dyDescent="0.25">
      <c r="A91" s="15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31" x14ac:dyDescent="0.25">
      <c r="A92" s="15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31" x14ac:dyDescent="0.25">
      <c r="A93" s="15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31" x14ac:dyDescent="0.25">
      <c r="A94" s="15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31" x14ac:dyDescent="0.25">
      <c r="A95" s="15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31" x14ac:dyDescent="0.25">
      <c r="A96" s="15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1:28" x14ac:dyDescent="0.25">
      <c r="A97" s="15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1:28" x14ac:dyDescent="0.25">
      <c r="A98" s="15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1:28" x14ac:dyDescent="0.25">
      <c r="A99" s="15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 x14ac:dyDescent="0.25">
      <c r="A100" s="15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1:28" x14ac:dyDescent="0.25">
      <c r="A101" s="15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1:28" x14ac:dyDescent="0.25">
      <c r="A102" s="15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1:28" x14ac:dyDescent="0.25">
      <c r="A103" s="15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28" x14ac:dyDescent="0.25">
      <c r="A104" s="15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1:28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1:28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1:28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1:28" x14ac:dyDescent="0.25">
      <c r="A109" s="15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1:28" x14ac:dyDescent="0.25">
      <c r="A110" s="15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1:28" x14ac:dyDescent="0.25">
      <c r="A111" s="15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1:28" x14ac:dyDescent="0.25">
      <c r="A112" s="15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1:28" x14ac:dyDescent="0.25">
      <c r="A113" s="15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1:28" x14ac:dyDescent="0.25">
      <c r="A114" s="15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1:28" x14ac:dyDescent="0.25">
      <c r="A115" s="15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1:28" x14ac:dyDescent="0.25">
      <c r="A116" s="15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1:28" x14ac:dyDescent="0.25">
      <c r="A117" s="15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1:28" x14ac:dyDescent="0.25">
      <c r="A118" s="15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1:28" x14ac:dyDescent="0.25">
      <c r="A119" s="15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1:28" x14ac:dyDescent="0.25">
      <c r="A120" s="15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 x14ac:dyDescent="0.25">
      <c r="A121" s="15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 x14ac:dyDescent="0.25">
      <c r="A122" s="15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</row>
    <row r="123" spans="1:28" x14ac:dyDescent="0.25">
      <c r="A123" s="15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 x14ac:dyDescent="0.25">
      <c r="A124" s="15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8" x14ac:dyDescent="0.25">
      <c r="A125" s="15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 x14ac:dyDescent="0.25">
      <c r="A126" s="15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 x14ac:dyDescent="0.25">
      <c r="A127" s="15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 x14ac:dyDescent="0.25">
      <c r="A128" s="15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1:28" x14ac:dyDescent="0.25">
      <c r="A129" s="15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1:28" x14ac:dyDescent="0.25">
      <c r="A130" s="15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1:28" x14ac:dyDescent="0.25">
      <c r="A131" s="15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1:28" x14ac:dyDescent="0.25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1:28" x14ac:dyDescent="0.25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1:28" x14ac:dyDescent="0.25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1:28" x14ac:dyDescent="0.25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1:28" x14ac:dyDescent="0.25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1:28" x14ac:dyDescent="0.25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28" x14ac:dyDescent="0.25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28" x14ac:dyDescent="0.25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1:28" x14ac:dyDescent="0.25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1:28" x14ac:dyDescent="0.25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1:28" x14ac:dyDescent="0.25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1:28" x14ac:dyDescent="0.25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1:28" x14ac:dyDescent="0.25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2:28" x14ac:dyDescent="0.25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2:28" x14ac:dyDescent="0.25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2:28" x14ac:dyDescent="0.25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2:28" x14ac:dyDescent="0.25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2:28" x14ac:dyDescent="0.25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2:28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2:28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2:28" x14ac:dyDescent="0.25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</sheetData>
  <mergeCells count="35">
    <mergeCell ref="A1:AB1"/>
    <mergeCell ref="A2:A4"/>
    <mergeCell ref="B2:C3"/>
    <mergeCell ref="D2:D4"/>
    <mergeCell ref="E2:AB2"/>
    <mergeCell ref="I3:J3"/>
    <mergeCell ref="K3:L3"/>
    <mergeCell ref="M3:N3"/>
    <mergeCell ref="O3:P3"/>
    <mergeCell ref="Y24:Z24"/>
    <mergeCell ref="AA3:AB3"/>
    <mergeCell ref="Y3:Z3"/>
    <mergeCell ref="AA24:AB24"/>
    <mergeCell ref="A23:A25"/>
    <mergeCell ref="B23:C24"/>
    <mergeCell ref="D23:D25"/>
    <mergeCell ref="E23:AB23"/>
    <mergeCell ref="Q3:R3"/>
    <mergeCell ref="S3:T3"/>
    <mergeCell ref="U3:V3"/>
    <mergeCell ref="W3:X3"/>
    <mergeCell ref="E3:F3"/>
    <mergeCell ref="G3:H3"/>
    <mergeCell ref="A85:L85"/>
    <mergeCell ref="A84:L84"/>
    <mergeCell ref="W24:X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</mergeCells>
  <phoneticPr fontId="43" type="noConversion"/>
  <pageMargins left="0.75" right="0.75" top="1" bottom="1" header="0.5" footer="0.5"/>
  <pageSetup paperSize="8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K176"/>
  <sheetViews>
    <sheetView view="pageBreakPreview" zoomScale="70" zoomScaleNormal="70" zoomScaleSheetLayoutView="70" workbookViewId="0">
      <pane xSplit="1" ySplit="4" topLeftCell="B5" activePane="bottomRight" state="frozen"/>
      <selection activeCell="C67" sqref="C67"/>
      <selection pane="topRight" activeCell="C67" sqref="C67"/>
      <selection pane="bottomLeft" activeCell="C67" sqref="C67"/>
      <selection pane="bottomRight" activeCell="D37" sqref="D37"/>
    </sheetView>
  </sheetViews>
  <sheetFormatPr defaultRowHeight="15" x14ac:dyDescent="0.25"/>
  <cols>
    <col min="1" max="1" width="56.5703125" style="1" customWidth="1"/>
    <col min="2" max="2" width="11.42578125" style="1" bestFit="1" customWidth="1"/>
    <col min="3" max="3" width="16.28515625" style="1" bestFit="1" customWidth="1"/>
    <col min="4" max="4" width="30.5703125" style="1" bestFit="1" customWidth="1"/>
    <col min="5" max="5" width="6.42578125" style="1" bestFit="1" customWidth="1"/>
    <col min="6" max="6" width="6.85546875" style="1" bestFit="1" customWidth="1"/>
    <col min="7" max="7" width="6.42578125" style="1" bestFit="1" customWidth="1"/>
    <col min="8" max="8" width="6.85546875" style="1" bestFit="1" customWidth="1"/>
    <col min="9" max="9" width="6.42578125" style="1" bestFit="1" customWidth="1"/>
    <col min="10" max="10" width="6.85546875" style="1" bestFit="1" customWidth="1"/>
    <col min="11" max="11" width="6.42578125" style="1" bestFit="1" customWidth="1"/>
    <col min="12" max="12" width="6.85546875" style="1" bestFit="1" customWidth="1"/>
    <col min="13" max="13" width="6.42578125" style="1" bestFit="1" customWidth="1"/>
    <col min="14" max="14" width="6.85546875" style="1" bestFit="1" customWidth="1"/>
    <col min="15" max="15" width="6.42578125" style="1" bestFit="1" customWidth="1"/>
    <col min="16" max="16" width="6.85546875" style="1" bestFit="1" customWidth="1"/>
    <col min="17" max="17" width="6.42578125" style="1" bestFit="1" customWidth="1"/>
    <col min="18" max="18" width="6.85546875" style="1" bestFit="1" customWidth="1"/>
    <col min="19" max="19" width="6.42578125" style="1" bestFit="1" customWidth="1"/>
    <col min="20" max="20" width="6.85546875" style="1" bestFit="1" customWidth="1"/>
    <col min="21" max="21" width="6.42578125" style="1" bestFit="1" customWidth="1"/>
    <col min="22" max="22" width="6.85546875" style="1" bestFit="1" customWidth="1"/>
    <col min="23" max="23" width="6.42578125" style="1" bestFit="1" customWidth="1"/>
    <col min="24" max="24" width="6.85546875" style="1" bestFit="1" customWidth="1"/>
    <col min="25" max="25" width="6.42578125" style="1" bestFit="1" customWidth="1"/>
    <col min="26" max="26" width="6.85546875" style="1" bestFit="1" customWidth="1"/>
    <col min="27" max="27" width="6.42578125" style="1" bestFit="1" customWidth="1"/>
    <col min="28" max="28" width="6.85546875" style="1" bestFit="1" customWidth="1"/>
    <col min="29" max="29" width="9.140625" style="1"/>
    <col min="30" max="30" width="10.140625" style="1" customWidth="1"/>
    <col min="31" max="16384" width="9.140625" style="1"/>
  </cols>
  <sheetData>
    <row r="1" spans="1:31" ht="15.75" thickBot="1" x14ac:dyDescent="0.3">
      <c r="A1" s="331" t="s">
        <v>293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3"/>
      <c r="AD1" s="17"/>
    </row>
    <row r="2" spans="1:31" ht="15" customHeight="1" thickBot="1" x14ac:dyDescent="0.3">
      <c r="A2" s="317" t="s">
        <v>58</v>
      </c>
      <c r="B2" s="339" t="s">
        <v>37</v>
      </c>
      <c r="C2" s="340"/>
      <c r="D2" s="334" t="s">
        <v>38</v>
      </c>
      <c r="E2" s="322" t="s">
        <v>39</v>
      </c>
      <c r="F2" s="322"/>
      <c r="G2" s="322"/>
      <c r="H2" s="322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4"/>
    </row>
    <row r="3" spans="1:31" ht="15" customHeight="1" thickBot="1" x14ac:dyDescent="0.3">
      <c r="A3" s="318"/>
      <c r="B3" s="341"/>
      <c r="C3" s="342"/>
      <c r="D3" s="335"/>
      <c r="E3" s="345" t="s">
        <v>277</v>
      </c>
      <c r="F3" s="314"/>
      <c r="G3" s="308" t="s">
        <v>278</v>
      </c>
      <c r="H3" s="308"/>
      <c r="I3" s="308" t="s">
        <v>279</v>
      </c>
      <c r="J3" s="308"/>
      <c r="K3" s="308" t="s">
        <v>280</v>
      </c>
      <c r="L3" s="309"/>
      <c r="M3" s="308" t="s">
        <v>281</v>
      </c>
      <c r="N3" s="309"/>
      <c r="O3" s="308" t="s">
        <v>282</v>
      </c>
      <c r="P3" s="309"/>
      <c r="Q3" s="308" t="s">
        <v>283</v>
      </c>
      <c r="R3" s="309"/>
      <c r="S3" s="308" t="s">
        <v>284</v>
      </c>
      <c r="T3" s="309"/>
      <c r="U3" s="308" t="s">
        <v>285</v>
      </c>
      <c r="V3" s="309"/>
      <c r="W3" s="308" t="s">
        <v>286</v>
      </c>
      <c r="X3" s="309"/>
      <c r="Y3" s="308" t="s">
        <v>287</v>
      </c>
      <c r="Z3" s="309"/>
      <c r="AA3" s="308" t="s">
        <v>288</v>
      </c>
      <c r="AB3" s="309"/>
    </row>
    <row r="4" spans="1:31" ht="15.75" thickBot="1" x14ac:dyDescent="0.3">
      <c r="A4" s="319"/>
      <c r="B4" s="198" t="s">
        <v>64</v>
      </c>
      <c r="C4" s="198" t="s">
        <v>65</v>
      </c>
      <c r="D4" s="336"/>
      <c r="E4" s="243" t="s">
        <v>35</v>
      </c>
      <c r="F4" s="157" t="s">
        <v>36</v>
      </c>
      <c r="G4" s="157" t="s">
        <v>35</v>
      </c>
      <c r="H4" s="157" t="s">
        <v>36</v>
      </c>
      <c r="I4" s="157" t="s">
        <v>35</v>
      </c>
      <c r="J4" s="157" t="s">
        <v>36</v>
      </c>
      <c r="K4" s="157" t="s">
        <v>35</v>
      </c>
      <c r="L4" s="157" t="s">
        <v>36</v>
      </c>
      <c r="M4" s="157" t="s">
        <v>35</v>
      </c>
      <c r="N4" s="157" t="s">
        <v>36</v>
      </c>
      <c r="O4" s="157" t="s">
        <v>35</v>
      </c>
      <c r="P4" s="157" t="s">
        <v>36</v>
      </c>
      <c r="Q4" s="157" t="s">
        <v>35</v>
      </c>
      <c r="R4" s="157" t="s">
        <v>36</v>
      </c>
      <c r="S4" s="157" t="s">
        <v>35</v>
      </c>
      <c r="T4" s="157" t="s">
        <v>36</v>
      </c>
      <c r="U4" s="157" t="s">
        <v>35</v>
      </c>
      <c r="V4" s="157" t="s">
        <v>36</v>
      </c>
      <c r="W4" s="157" t="s">
        <v>35</v>
      </c>
      <c r="X4" s="157" t="s">
        <v>36</v>
      </c>
      <c r="Y4" s="157" t="s">
        <v>35</v>
      </c>
      <c r="Z4" s="157" t="s">
        <v>36</v>
      </c>
      <c r="AA4" s="157" t="s">
        <v>35</v>
      </c>
      <c r="AB4" s="157" t="s">
        <v>36</v>
      </c>
    </row>
    <row r="5" spans="1:31" s="52" customFormat="1" x14ac:dyDescent="0.25">
      <c r="A5" s="207" t="s">
        <v>1</v>
      </c>
      <c r="B5" s="215" t="s">
        <v>41</v>
      </c>
      <c r="C5" s="248" t="s">
        <v>101</v>
      </c>
      <c r="D5" s="135" t="s">
        <v>42</v>
      </c>
      <c r="E5" s="50">
        <v>1</v>
      </c>
      <c r="F5" s="44">
        <v>1</v>
      </c>
      <c r="G5" s="44">
        <v>1</v>
      </c>
      <c r="H5" s="44">
        <v>1</v>
      </c>
      <c r="I5" s="44">
        <v>1</v>
      </c>
      <c r="J5" s="44">
        <v>1</v>
      </c>
      <c r="K5" s="44">
        <v>1</v>
      </c>
      <c r="L5" s="44">
        <v>1</v>
      </c>
      <c r="M5" s="44">
        <v>1</v>
      </c>
      <c r="N5" s="44">
        <v>1</v>
      </c>
      <c r="O5" s="44">
        <v>1</v>
      </c>
      <c r="P5" s="44">
        <v>1</v>
      </c>
      <c r="Q5" s="44">
        <v>1</v>
      </c>
      <c r="R5" s="44">
        <v>1</v>
      </c>
      <c r="S5" s="44">
        <v>1</v>
      </c>
      <c r="T5" s="44">
        <v>1</v>
      </c>
      <c r="U5" s="44">
        <v>1</v>
      </c>
      <c r="V5" s="44">
        <v>1</v>
      </c>
      <c r="W5" s="44">
        <v>1</v>
      </c>
      <c r="X5" s="44">
        <v>1</v>
      </c>
      <c r="Y5" s="44">
        <v>1</v>
      </c>
      <c r="Z5" s="44">
        <v>1</v>
      </c>
      <c r="AA5" s="44">
        <v>1</v>
      </c>
      <c r="AB5" s="51">
        <v>1</v>
      </c>
      <c r="AD5" s="49"/>
    </row>
    <row r="6" spans="1:31" s="52" customFormat="1" x14ac:dyDescent="0.25">
      <c r="A6" s="208" t="s">
        <v>84</v>
      </c>
      <c r="B6" s="216" t="s">
        <v>43</v>
      </c>
      <c r="C6" s="249" t="s">
        <v>77</v>
      </c>
      <c r="D6" s="174" t="s">
        <v>42</v>
      </c>
      <c r="E6" s="53">
        <v>1</v>
      </c>
      <c r="F6" s="45">
        <v>1</v>
      </c>
      <c r="G6" s="45">
        <v>1</v>
      </c>
      <c r="H6" s="45">
        <v>1</v>
      </c>
      <c r="I6" s="45">
        <v>1</v>
      </c>
      <c r="J6" s="45">
        <v>1</v>
      </c>
      <c r="K6" s="45">
        <v>1</v>
      </c>
      <c r="L6" s="45">
        <v>1</v>
      </c>
      <c r="M6" s="45">
        <v>1</v>
      </c>
      <c r="N6" s="45">
        <v>1</v>
      </c>
      <c r="O6" s="45">
        <v>1</v>
      </c>
      <c r="P6" s="45">
        <v>1</v>
      </c>
      <c r="Q6" s="45">
        <v>1</v>
      </c>
      <c r="R6" s="45">
        <v>1</v>
      </c>
      <c r="S6" s="45">
        <v>1</v>
      </c>
      <c r="T6" s="45">
        <v>1</v>
      </c>
      <c r="U6" s="45">
        <v>1</v>
      </c>
      <c r="V6" s="45">
        <v>1</v>
      </c>
      <c r="W6" s="45">
        <v>1</v>
      </c>
      <c r="X6" s="45">
        <v>1</v>
      </c>
      <c r="Y6" s="45">
        <v>1</v>
      </c>
      <c r="Z6" s="45">
        <v>1</v>
      </c>
      <c r="AA6" s="45">
        <v>1</v>
      </c>
      <c r="AB6" s="46">
        <v>1</v>
      </c>
      <c r="AD6" s="49"/>
    </row>
    <row r="7" spans="1:31" s="52" customFormat="1" x14ac:dyDescent="0.25">
      <c r="A7" s="208" t="s">
        <v>1</v>
      </c>
      <c r="B7" s="216" t="s">
        <v>112</v>
      </c>
      <c r="C7" s="249" t="s">
        <v>113</v>
      </c>
      <c r="D7" s="174" t="s">
        <v>44</v>
      </c>
      <c r="E7" s="53">
        <v>1</v>
      </c>
      <c r="F7" s="45">
        <v>1</v>
      </c>
      <c r="G7" s="45">
        <v>1</v>
      </c>
      <c r="H7" s="45">
        <v>1</v>
      </c>
      <c r="I7" s="45">
        <v>1</v>
      </c>
      <c r="J7" s="45">
        <v>1</v>
      </c>
      <c r="K7" s="45">
        <v>1</v>
      </c>
      <c r="L7" s="45">
        <v>1</v>
      </c>
      <c r="M7" s="45">
        <v>1</v>
      </c>
      <c r="N7" s="45">
        <v>1</v>
      </c>
      <c r="O7" s="45">
        <v>1</v>
      </c>
      <c r="P7" s="45">
        <v>1</v>
      </c>
      <c r="Q7" s="45">
        <v>1</v>
      </c>
      <c r="R7" s="45">
        <v>1</v>
      </c>
      <c r="S7" s="45">
        <v>1</v>
      </c>
      <c r="T7" s="45">
        <v>1</v>
      </c>
      <c r="U7" s="45">
        <v>1</v>
      </c>
      <c r="V7" s="45">
        <v>1</v>
      </c>
      <c r="W7" s="45">
        <v>1</v>
      </c>
      <c r="X7" s="45">
        <v>1</v>
      </c>
      <c r="Y7" s="45">
        <v>1</v>
      </c>
      <c r="Z7" s="45">
        <v>1</v>
      </c>
      <c r="AA7" s="45">
        <v>1</v>
      </c>
      <c r="AB7" s="46">
        <v>1</v>
      </c>
      <c r="AD7" s="49"/>
      <c r="AE7" s="54"/>
    </row>
    <row r="8" spans="1:31" s="52" customFormat="1" x14ac:dyDescent="0.25">
      <c r="A8" s="208" t="s">
        <v>1</v>
      </c>
      <c r="B8" s="216" t="s">
        <v>114</v>
      </c>
      <c r="C8" s="249" t="s">
        <v>115</v>
      </c>
      <c r="D8" s="174" t="s">
        <v>44</v>
      </c>
      <c r="E8" s="53">
        <v>1</v>
      </c>
      <c r="F8" s="45">
        <v>1</v>
      </c>
      <c r="G8" s="45">
        <v>1</v>
      </c>
      <c r="H8" s="45">
        <v>1</v>
      </c>
      <c r="I8" s="45">
        <v>1</v>
      </c>
      <c r="J8" s="45">
        <v>1</v>
      </c>
      <c r="K8" s="45">
        <v>1</v>
      </c>
      <c r="L8" s="45">
        <v>1</v>
      </c>
      <c r="M8" s="45">
        <v>1</v>
      </c>
      <c r="N8" s="45">
        <v>1</v>
      </c>
      <c r="O8" s="45">
        <v>1</v>
      </c>
      <c r="P8" s="45">
        <v>1</v>
      </c>
      <c r="Q8" s="45">
        <v>1</v>
      </c>
      <c r="R8" s="45">
        <v>1</v>
      </c>
      <c r="S8" s="45">
        <v>1</v>
      </c>
      <c r="T8" s="45">
        <v>1</v>
      </c>
      <c r="U8" s="45">
        <v>1</v>
      </c>
      <c r="V8" s="45">
        <v>1</v>
      </c>
      <c r="W8" s="45">
        <v>1</v>
      </c>
      <c r="X8" s="45">
        <v>1</v>
      </c>
      <c r="Y8" s="45">
        <v>1</v>
      </c>
      <c r="Z8" s="45">
        <v>1</v>
      </c>
      <c r="AA8" s="45">
        <v>1</v>
      </c>
      <c r="AB8" s="46">
        <v>1</v>
      </c>
      <c r="AD8" s="49"/>
      <c r="AE8" s="54"/>
    </row>
    <row r="9" spans="1:31" s="52" customFormat="1" x14ac:dyDescent="0.25">
      <c r="A9" s="208" t="s">
        <v>1</v>
      </c>
      <c r="B9" s="216" t="s">
        <v>45</v>
      </c>
      <c r="C9" s="108" t="s">
        <v>66</v>
      </c>
      <c r="D9" s="174" t="s">
        <v>44</v>
      </c>
      <c r="E9" s="53">
        <v>1</v>
      </c>
      <c r="F9" s="45">
        <v>1</v>
      </c>
      <c r="G9" s="45">
        <v>1</v>
      </c>
      <c r="H9" s="45">
        <v>1</v>
      </c>
      <c r="I9" s="45">
        <v>1</v>
      </c>
      <c r="J9" s="45">
        <v>1</v>
      </c>
      <c r="K9" s="45">
        <v>1</v>
      </c>
      <c r="L9" s="45">
        <v>1</v>
      </c>
      <c r="M9" s="45">
        <v>1</v>
      </c>
      <c r="N9" s="45">
        <v>1</v>
      </c>
      <c r="O9" s="45">
        <v>1</v>
      </c>
      <c r="P9" s="45">
        <v>1</v>
      </c>
      <c r="Q9" s="45">
        <v>1</v>
      </c>
      <c r="R9" s="45">
        <v>1</v>
      </c>
      <c r="S9" s="45">
        <v>1</v>
      </c>
      <c r="T9" s="45">
        <v>1</v>
      </c>
      <c r="U9" s="45">
        <v>1</v>
      </c>
      <c r="V9" s="45">
        <v>1</v>
      </c>
      <c r="W9" s="45">
        <v>1</v>
      </c>
      <c r="X9" s="45">
        <v>1</v>
      </c>
      <c r="Y9" s="45">
        <v>1</v>
      </c>
      <c r="Z9" s="45">
        <v>1</v>
      </c>
      <c r="AA9" s="45">
        <v>1</v>
      </c>
      <c r="AB9" s="46">
        <v>1</v>
      </c>
      <c r="AD9" s="49"/>
      <c r="AE9" s="54"/>
    </row>
    <row r="10" spans="1:31" s="52" customFormat="1" x14ac:dyDescent="0.25">
      <c r="A10" s="208" t="s">
        <v>46</v>
      </c>
      <c r="B10" s="216" t="s">
        <v>78</v>
      </c>
      <c r="C10" s="249" t="s">
        <v>67</v>
      </c>
      <c r="D10" s="174" t="s">
        <v>42</v>
      </c>
      <c r="E10" s="53">
        <v>1</v>
      </c>
      <c r="F10" s="45">
        <v>1</v>
      </c>
      <c r="G10" s="45">
        <v>1</v>
      </c>
      <c r="H10" s="45">
        <v>1</v>
      </c>
      <c r="I10" s="45">
        <v>1</v>
      </c>
      <c r="J10" s="45">
        <v>1</v>
      </c>
      <c r="K10" s="45">
        <v>1</v>
      </c>
      <c r="L10" s="45">
        <v>1</v>
      </c>
      <c r="M10" s="45">
        <v>1</v>
      </c>
      <c r="N10" s="45">
        <v>1</v>
      </c>
      <c r="O10" s="45">
        <v>1</v>
      </c>
      <c r="P10" s="45">
        <v>1</v>
      </c>
      <c r="Q10" s="45">
        <v>1</v>
      </c>
      <c r="R10" s="45">
        <v>1</v>
      </c>
      <c r="S10" s="45">
        <v>1</v>
      </c>
      <c r="T10" s="45">
        <v>1</v>
      </c>
      <c r="U10" s="45">
        <v>1</v>
      </c>
      <c r="V10" s="45">
        <v>1</v>
      </c>
      <c r="W10" s="45">
        <v>1</v>
      </c>
      <c r="X10" s="45">
        <v>1</v>
      </c>
      <c r="Y10" s="45">
        <v>1</v>
      </c>
      <c r="Z10" s="45">
        <v>1</v>
      </c>
      <c r="AA10" s="45">
        <v>1</v>
      </c>
      <c r="AB10" s="46">
        <v>1</v>
      </c>
      <c r="AD10" s="49"/>
      <c r="AE10" s="54"/>
    </row>
    <row r="11" spans="1:31" s="52" customFormat="1" x14ac:dyDescent="0.25">
      <c r="A11" s="208" t="s">
        <v>47</v>
      </c>
      <c r="B11" s="216" t="s">
        <v>48</v>
      </c>
      <c r="C11" s="249" t="s">
        <v>68</v>
      </c>
      <c r="D11" s="174" t="s">
        <v>49</v>
      </c>
      <c r="E11" s="53">
        <v>1</v>
      </c>
      <c r="F11" s="45">
        <v>1</v>
      </c>
      <c r="G11" s="45">
        <v>1</v>
      </c>
      <c r="H11" s="45">
        <v>1</v>
      </c>
      <c r="I11" s="45">
        <v>1</v>
      </c>
      <c r="J11" s="45">
        <v>1</v>
      </c>
      <c r="K11" s="45">
        <v>1</v>
      </c>
      <c r="L11" s="45">
        <v>1</v>
      </c>
      <c r="M11" s="45">
        <v>1</v>
      </c>
      <c r="N11" s="45">
        <v>1</v>
      </c>
      <c r="O11" s="45">
        <v>1</v>
      </c>
      <c r="P11" s="45">
        <v>1</v>
      </c>
      <c r="Q11" s="45">
        <v>1</v>
      </c>
      <c r="R11" s="45">
        <v>1</v>
      </c>
      <c r="S11" s="45">
        <v>1</v>
      </c>
      <c r="T11" s="45">
        <v>1</v>
      </c>
      <c r="U11" s="45">
        <v>1</v>
      </c>
      <c r="V11" s="45">
        <v>1</v>
      </c>
      <c r="W11" s="45">
        <v>1</v>
      </c>
      <c r="X11" s="45">
        <v>1</v>
      </c>
      <c r="Y11" s="45">
        <v>1</v>
      </c>
      <c r="Z11" s="45">
        <v>1</v>
      </c>
      <c r="AA11" s="45">
        <v>1</v>
      </c>
      <c r="AB11" s="46">
        <v>1</v>
      </c>
      <c r="AD11" s="49"/>
      <c r="AE11" s="54"/>
    </row>
    <row r="12" spans="1:31" s="52" customFormat="1" x14ac:dyDescent="0.25">
      <c r="A12" s="208" t="s">
        <v>47</v>
      </c>
      <c r="B12" s="216" t="s">
        <v>50</v>
      </c>
      <c r="C12" s="249" t="s">
        <v>118</v>
      </c>
      <c r="D12" s="174" t="s">
        <v>63</v>
      </c>
      <c r="E12" s="53">
        <v>1</v>
      </c>
      <c r="F12" s="45">
        <v>1</v>
      </c>
      <c r="G12" s="45">
        <v>1</v>
      </c>
      <c r="H12" s="45">
        <v>1</v>
      </c>
      <c r="I12" s="45">
        <v>1</v>
      </c>
      <c r="J12" s="45">
        <v>1</v>
      </c>
      <c r="K12" s="45">
        <v>1</v>
      </c>
      <c r="L12" s="45">
        <v>1</v>
      </c>
      <c r="M12" s="45">
        <v>1</v>
      </c>
      <c r="N12" s="45">
        <v>1</v>
      </c>
      <c r="O12" s="45">
        <v>1</v>
      </c>
      <c r="P12" s="45">
        <v>1</v>
      </c>
      <c r="Q12" s="45">
        <v>1</v>
      </c>
      <c r="R12" s="45">
        <v>1</v>
      </c>
      <c r="S12" s="45">
        <v>1</v>
      </c>
      <c r="T12" s="45">
        <v>1</v>
      </c>
      <c r="U12" s="45">
        <v>1</v>
      </c>
      <c r="V12" s="45">
        <v>1</v>
      </c>
      <c r="W12" s="45">
        <v>1</v>
      </c>
      <c r="X12" s="45">
        <v>1</v>
      </c>
      <c r="Y12" s="45">
        <v>1</v>
      </c>
      <c r="Z12" s="45">
        <v>1</v>
      </c>
      <c r="AA12" s="45">
        <v>1</v>
      </c>
      <c r="AB12" s="46">
        <v>1</v>
      </c>
      <c r="AD12" s="49"/>
      <c r="AE12" s="54"/>
    </row>
    <row r="13" spans="1:31" s="52" customFormat="1" x14ac:dyDescent="0.25">
      <c r="A13" s="208" t="s">
        <v>20</v>
      </c>
      <c r="B13" s="216" t="s">
        <v>51</v>
      </c>
      <c r="C13" s="249" t="s">
        <v>102</v>
      </c>
      <c r="D13" s="174" t="s">
        <v>52</v>
      </c>
      <c r="E13" s="53">
        <v>1</v>
      </c>
      <c r="F13" s="45">
        <v>1</v>
      </c>
      <c r="G13" s="45">
        <v>1</v>
      </c>
      <c r="H13" s="45">
        <v>1</v>
      </c>
      <c r="I13" s="45">
        <v>1</v>
      </c>
      <c r="J13" s="45">
        <v>1</v>
      </c>
      <c r="K13" s="45">
        <v>1</v>
      </c>
      <c r="L13" s="45">
        <v>1</v>
      </c>
      <c r="M13" s="45">
        <v>1</v>
      </c>
      <c r="N13" s="45">
        <v>1</v>
      </c>
      <c r="O13" s="45">
        <v>1</v>
      </c>
      <c r="P13" s="45">
        <v>1</v>
      </c>
      <c r="Q13" s="45">
        <v>1</v>
      </c>
      <c r="R13" s="45">
        <v>1</v>
      </c>
      <c r="S13" s="45">
        <v>1</v>
      </c>
      <c r="T13" s="45">
        <v>1</v>
      </c>
      <c r="U13" s="45">
        <v>1</v>
      </c>
      <c r="V13" s="45">
        <v>1</v>
      </c>
      <c r="W13" s="45">
        <v>1</v>
      </c>
      <c r="X13" s="45">
        <v>1</v>
      </c>
      <c r="Y13" s="45">
        <v>1</v>
      </c>
      <c r="Z13" s="45">
        <v>1</v>
      </c>
      <c r="AA13" s="45">
        <v>1</v>
      </c>
      <c r="AB13" s="46">
        <v>1</v>
      </c>
      <c r="AD13" s="49"/>
      <c r="AE13" s="54"/>
    </row>
    <row r="14" spans="1:31" s="52" customFormat="1" x14ac:dyDescent="0.25">
      <c r="A14" s="208" t="s">
        <v>20</v>
      </c>
      <c r="B14" s="216" t="s">
        <v>53</v>
      </c>
      <c r="C14" s="108" t="s">
        <v>103</v>
      </c>
      <c r="D14" s="174" t="s">
        <v>52</v>
      </c>
      <c r="E14" s="53">
        <v>1</v>
      </c>
      <c r="F14" s="45">
        <v>1</v>
      </c>
      <c r="G14" s="45">
        <v>1</v>
      </c>
      <c r="H14" s="45">
        <v>1</v>
      </c>
      <c r="I14" s="45">
        <v>1</v>
      </c>
      <c r="J14" s="45">
        <v>1</v>
      </c>
      <c r="K14" s="45">
        <v>1</v>
      </c>
      <c r="L14" s="45">
        <v>1</v>
      </c>
      <c r="M14" s="45">
        <v>1</v>
      </c>
      <c r="N14" s="45">
        <v>1</v>
      </c>
      <c r="O14" s="45">
        <v>1</v>
      </c>
      <c r="P14" s="45">
        <v>1</v>
      </c>
      <c r="Q14" s="45">
        <v>1</v>
      </c>
      <c r="R14" s="45">
        <v>1</v>
      </c>
      <c r="S14" s="45">
        <v>1</v>
      </c>
      <c r="T14" s="45">
        <v>1</v>
      </c>
      <c r="U14" s="45">
        <v>1</v>
      </c>
      <c r="V14" s="45">
        <v>1</v>
      </c>
      <c r="W14" s="45">
        <v>1</v>
      </c>
      <c r="X14" s="45">
        <v>1</v>
      </c>
      <c r="Y14" s="45">
        <v>1</v>
      </c>
      <c r="Z14" s="45">
        <v>1</v>
      </c>
      <c r="AA14" s="45">
        <v>1</v>
      </c>
      <c r="AB14" s="46">
        <v>1</v>
      </c>
      <c r="AD14" s="49"/>
      <c r="AE14" s="54"/>
    </row>
    <row r="15" spans="1:31" s="52" customFormat="1" x14ac:dyDescent="0.25">
      <c r="A15" s="208" t="s">
        <v>54</v>
      </c>
      <c r="B15" s="216" t="s">
        <v>55</v>
      </c>
      <c r="C15" s="108" t="s">
        <v>104</v>
      </c>
      <c r="D15" s="174" t="s">
        <v>52</v>
      </c>
      <c r="E15" s="53">
        <v>1</v>
      </c>
      <c r="F15" s="45">
        <v>1</v>
      </c>
      <c r="G15" s="45">
        <v>1</v>
      </c>
      <c r="H15" s="45">
        <v>1</v>
      </c>
      <c r="I15" s="45">
        <v>1</v>
      </c>
      <c r="J15" s="45">
        <v>1</v>
      </c>
      <c r="K15" s="45">
        <v>1</v>
      </c>
      <c r="L15" s="45">
        <v>1</v>
      </c>
      <c r="M15" s="45">
        <v>1</v>
      </c>
      <c r="N15" s="45">
        <v>1</v>
      </c>
      <c r="O15" s="45">
        <v>1</v>
      </c>
      <c r="P15" s="45">
        <v>1</v>
      </c>
      <c r="Q15" s="45">
        <v>1</v>
      </c>
      <c r="R15" s="45">
        <v>1</v>
      </c>
      <c r="S15" s="45">
        <v>1</v>
      </c>
      <c r="T15" s="45">
        <v>1</v>
      </c>
      <c r="U15" s="45">
        <v>1</v>
      </c>
      <c r="V15" s="45">
        <v>1</v>
      </c>
      <c r="W15" s="45">
        <v>1</v>
      </c>
      <c r="X15" s="45">
        <v>1</v>
      </c>
      <c r="Y15" s="45">
        <v>1</v>
      </c>
      <c r="Z15" s="45">
        <v>1</v>
      </c>
      <c r="AA15" s="45">
        <v>1</v>
      </c>
      <c r="AB15" s="46">
        <v>1</v>
      </c>
      <c r="AD15" s="49"/>
      <c r="AE15" s="54"/>
    </row>
    <row r="16" spans="1:31" s="52" customFormat="1" x14ac:dyDescent="0.25">
      <c r="A16" s="208" t="s">
        <v>54</v>
      </c>
      <c r="B16" s="216" t="s">
        <v>56</v>
      </c>
      <c r="C16" s="108" t="s">
        <v>105</v>
      </c>
      <c r="D16" s="174" t="s">
        <v>52</v>
      </c>
      <c r="E16" s="53">
        <v>1</v>
      </c>
      <c r="F16" s="45">
        <v>1</v>
      </c>
      <c r="G16" s="45">
        <v>1</v>
      </c>
      <c r="H16" s="45">
        <v>1</v>
      </c>
      <c r="I16" s="45">
        <v>1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45">
        <v>1</v>
      </c>
      <c r="Q16" s="45">
        <v>1</v>
      </c>
      <c r="R16" s="45">
        <v>1</v>
      </c>
      <c r="S16" s="45">
        <v>1</v>
      </c>
      <c r="T16" s="45">
        <v>1</v>
      </c>
      <c r="U16" s="45">
        <v>1</v>
      </c>
      <c r="V16" s="45">
        <v>1</v>
      </c>
      <c r="W16" s="45">
        <v>1</v>
      </c>
      <c r="X16" s="45">
        <v>1</v>
      </c>
      <c r="Y16" s="45">
        <v>1</v>
      </c>
      <c r="Z16" s="45">
        <v>1</v>
      </c>
      <c r="AA16" s="45">
        <v>1</v>
      </c>
      <c r="AB16" s="46">
        <v>1</v>
      </c>
      <c r="AD16" s="49"/>
      <c r="AE16" s="54"/>
    </row>
    <row r="17" spans="1:31" s="52" customFormat="1" x14ac:dyDescent="0.25">
      <c r="A17" s="208" t="s">
        <v>54</v>
      </c>
      <c r="B17" s="216" t="s">
        <v>85</v>
      </c>
      <c r="C17" s="108" t="s">
        <v>87</v>
      </c>
      <c r="D17" s="174" t="s">
        <v>52</v>
      </c>
      <c r="E17" s="53">
        <v>1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>
        <v>1</v>
      </c>
      <c r="M17" s="45">
        <v>1</v>
      </c>
      <c r="N17" s="45">
        <v>1</v>
      </c>
      <c r="O17" s="45">
        <v>1</v>
      </c>
      <c r="P17" s="45">
        <v>1</v>
      </c>
      <c r="Q17" s="45">
        <v>1</v>
      </c>
      <c r="R17" s="45">
        <v>1</v>
      </c>
      <c r="S17" s="45">
        <v>1</v>
      </c>
      <c r="T17" s="45">
        <v>1</v>
      </c>
      <c r="U17" s="45">
        <v>1</v>
      </c>
      <c r="V17" s="45">
        <v>1</v>
      </c>
      <c r="W17" s="45">
        <v>1</v>
      </c>
      <c r="X17" s="45">
        <v>1</v>
      </c>
      <c r="Y17" s="45">
        <v>1</v>
      </c>
      <c r="Z17" s="45">
        <v>1</v>
      </c>
      <c r="AA17" s="45">
        <v>1</v>
      </c>
      <c r="AB17" s="46">
        <v>1</v>
      </c>
      <c r="AD17" s="49"/>
      <c r="AE17" s="54"/>
    </row>
    <row r="18" spans="1:31" s="52" customFormat="1" x14ac:dyDescent="0.25">
      <c r="A18" s="208" t="s">
        <v>54</v>
      </c>
      <c r="B18" s="216" t="s">
        <v>86</v>
      </c>
      <c r="C18" s="108" t="s">
        <v>88</v>
      </c>
      <c r="D18" s="174" t="s">
        <v>52</v>
      </c>
      <c r="E18" s="53">
        <v>1</v>
      </c>
      <c r="F18" s="45">
        <v>1</v>
      </c>
      <c r="G18" s="45">
        <v>1</v>
      </c>
      <c r="H18" s="45">
        <v>1</v>
      </c>
      <c r="I18" s="45">
        <v>1</v>
      </c>
      <c r="J18" s="45">
        <v>1</v>
      </c>
      <c r="K18" s="45">
        <v>1</v>
      </c>
      <c r="L18" s="45">
        <v>1</v>
      </c>
      <c r="M18" s="45">
        <v>1</v>
      </c>
      <c r="N18" s="45">
        <v>1</v>
      </c>
      <c r="O18" s="45">
        <v>1</v>
      </c>
      <c r="P18" s="45">
        <v>1</v>
      </c>
      <c r="Q18" s="45">
        <v>1</v>
      </c>
      <c r="R18" s="45">
        <v>1</v>
      </c>
      <c r="S18" s="45">
        <v>1</v>
      </c>
      <c r="T18" s="45">
        <v>1</v>
      </c>
      <c r="U18" s="45">
        <v>1</v>
      </c>
      <c r="V18" s="45">
        <v>1</v>
      </c>
      <c r="W18" s="45">
        <v>1</v>
      </c>
      <c r="X18" s="45">
        <v>1</v>
      </c>
      <c r="Y18" s="45">
        <v>1</v>
      </c>
      <c r="Z18" s="45">
        <v>1</v>
      </c>
      <c r="AA18" s="45">
        <v>1</v>
      </c>
      <c r="AB18" s="46">
        <v>1</v>
      </c>
      <c r="AD18" s="49"/>
      <c r="AE18" s="54"/>
    </row>
    <row r="19" spans="1:31" s="57" customFormat="1" x14ac:dyDescent="0.25">
      <c r="A19" s="210" t="s">
        <v>252</v>
      </c>
      <c r="B19" s="217" t="s">
        <v>257</v>
      </c>
      <c r="C19" s="282" t="s">
        <v>258</v>
      </c>
      <c r="D19" s="246" t="s">
        <v>259</v>
      </c>
      <c r="E19" s="53">
        <v>1</v>
      </c>
      <c r="F19" s="45">
        <v>1</v>
      </c>
      <c r="G19" s="45">
        <v>1</v>
      </c>
      <c r="H19" s="45">
        <v>1</v>
      </c>
      <c r="I19" s="45">
        <v>1</v>
      </c>
      <c r="J19" s="45">
        <v>1</v>
      </c>
      <c r="K19" s="45">
        <v>1</v>
      </c>
      <c r="L19" s="45">
        <v>1</v>
      </c>
      <c r="M19" s="45">
        <v>1</v>
      </c>
      <c r="N19" s="45">
        <v>1</v>
      </c>
      <c r="O19" s="45">
        <v>1</v>
      </c>
      <c r="P19" s="45">
        <v>1</v>
      </c>
      <c r="Q19" s="45">
        <v>1</v>
      </c>
      <c r="R19" s="45">
        <v>1</v>
      </c>
      <c r="S19" s="45">
        <v>1</v>
      </c>
      <c r="T19" s="45">
        <v>1</v>
      </c>
      <c r="U19" s="45">
        <v>1</v>
      </c>
      <c r="V19" s="45">
        <v>1</v>
      </c>
      <c r="W19" s="45">
        <v>1</v>
      </c>
      <c r="X19" s="45">
        <v>1</v>
      </c>
      <c r="Y19" s="45">
        <v>1</v>
      </c>
      <c r="Z19" s="45">
        <v>1</v>
      </c>
      <c r="AA19" s="45">
        <v>1</v>
      </c>
      <c r="AB19" s="46">
        <v>1</v>
      </c>
      <c r="AD19" s="60"/>
      <c r="AE19" s="58"/>
    </row>
    <row r="20" spans="1:31" s="57" customFormat="1" x14ac:dyDescent="0.25">
      <c r="A20" s="259" t="s">
        <v>255</v>
      </c>
      <c r="B20" s="260" t="s">
        <v>301</v>
      </c>
      <c r="C20" s="108" t="s">
        <v>95</v>
      </c>
      <c r="D20" s="261" t="s">
        <v>302</v>
      </c>
      <c r="E20" s="53">
        <v>1</v>
      </c>
      <c r="F20" s="45">
        <v>1</v>
      </c>
      <c r="G20" s="45">
        <v>1</v>
      </c>
      <c r="H20" s="45">
        <v>1</v>
      </c>
      <c r="I20" s="45">
        <v>1</v>
      </c>
      <c r="J20" s="45">
        <v>1</v>
      </c>
      <c r="K20" s="45">
        <v>1</v>
      </c>
      <c r="L20" s="45">
        <v>1</v>
      </c>
      <c r="M20" s="45">
        <v>1</v>
      </c>
      <c r="N20" s="45">
        <v>1</v>
      </c>
      <c r="O20" s="45">
        <v>1</v>
      </c>
      <c r="P20" s="45">
        <v>1</v>
      </c>
      <c r="Q20" s="45">
        <v>1</v>
      </c>
      <c r="R20" s="45">
        <v>1</v>
      </c>
      <c r="S20" s="45">
        <v>1</v>
      </c>
      <c r="T20" s="45">
        <v>1</v>
      </c>
      <c r="U20" s="45">
        <v>1</v>
      </c>
      <c r="V20" s="45">
        <v>1</v>
      </c>
      <c r="W20" s="45">
        <v>1</v>
      </c>
      <c r="X20" s="45">
        <v>1</v>
      </c>
      <c r="Y20" s="45">
        <v>1</v>
      </c>
      <c r="Z20" s="45">
        <v>1</v>
      </c>
      <c r="AA20" s="45">
        <v>1</v>
      </c>
      <c r="AB20" s="46">
        <v>1</v>
      </c>
      <c r="AD20" s="60"/>
      <c r="AE20" s="58"/>
    </row>
    <row r="21" spans="1:31" s="52" customFormat="1" ht="15.75" thickBot="1" x14ac:dyDescent="0.3">
      <c r="A21" s="211" t="s">
        <v>75</v>
      </c>
      <c r="B21" s="218" t="s">
        <v>57</v>
      </c>
      <c r="C21" s="138" t="s">
        <v>69</v>
      </c>
      <c r="D21" s="247" t="s">
        <v>76</v>
      </c>
      <c r="E21" s="55">
        <v>1</v>
      </c>
      <c r="F21" s="47">
        <v>1</v>
      </c>
      <c r="G21" s="47">
        <v>1</v>
      </c>
      <c r="H21" s="47">
        <v>1</v>
      </c>
      <c r="I21" s="47">
        <v>1</v>
      </c>
      <c r="J21" s="47">
        <v>1</v>
      </c>
      <c r="K21" s="47">
        <v>1</v>
      </c>
      <c r="L21" s="47">
        <v>1</v>
      </c>
      <c r="M21" s="47">
        <v>1</v>
      </c>
      <c r="N21" s="47">
        <v>1</v>
      </c>
      <c r="O21" s="47">
        <v>1</v>
      </c>
      <c r="P21" s="47">
        <v>1</v>
      </c>
      <c r="Q21" s="47">
        <v>1</v>
      </c>
      <c r="R21" s="47">
        <v>1</v>
      </c>
      <c r="S21" s="47">
        <v>1</v>
      </c>
      <c r="T21" s="47">
        <v>1</v>
      </c>
      <c r="U21" s="47">
        <v>1</v>
      </c>
      <c r="V21" s="47">
        <v>1</v>
      </c>
      <c r="W21" s="47">
        <v>1</v>
      </c>
      <c r="X21" s="47">
        <v>1</v>
      </c>
      <c r="Y21" s="47">
        <v>1</v>
      </c>
      <c r="Z21" s="47">
        <v>1</v>
      </c>
      <c r="AA21" s="47">
        <v>1</v>
      </c>
      <c r="AB21" s="48">
        <v>1</v>
      </c>
      <c r="AD21" s="49"/>
      <c r="AE21" s="54"/>
    </row>
    <row r="22" spans="1:31" ht="15.75" thickBot="1" x14ac:dyDescent="0.3">
      <c r="A22" s="2"/>
      <c r="B22" s="6"/>
      <c r="C22" s="6"/>
      <c r="D22" s="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5"/>
      <c r="AD22"/>
      <c r="AE22" s="3"/>
    </row>
    <row r="23" spans="1:31" ht="15.75" thickBot="1" x14ac:dyDescent="0.3">
      <c r="A23" s="317" t="s">
        <v>62</v>
      </c>
      <c r="B23" s="339" t="s">
        <v>37</v>
      </c>
      <c r="C23" s="340"/>
      <c r="D23" s="334" t="s">
        <v>40</v>
      </c>
      <c r="E23" s="328" t="s">
        <v>39</v>
      </c>
      <c r="F23" s="328"/>
      <c r="G23" s="328"/>
      <c r="H23" s="328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30"/>
      <c r="AD23"/>
      <c r="AE23" s="3"/>
    </row>
    <row r="24" spans="1:31" ht="15" customHeight="1" thickBot="1" x14ac:dyDescent="0.3">
      <c r="A24" s="318"/>
      <c r="B24" s="341"/>
      <c r="C24" s="342"/>
      <c r="D24" s="335"/>
      <c r="E24" s="345" t="s">
        <v>277</v>
      </c>
      <c r="F24" s="314"/>
      <c r="G24" s="308" t="s">
        <v>278</v>
      </c>
      <c r="H24" s="308"/>
      <c r="I24" s="308" t="s">
        <v>279</v>
      </c>
      <c r="J24" s="308"/>
      <c r="K24" s="308" t="s">
        <v>280</v>
      </c>
      <c r="L24" s="309"/>
      <c r="M24" s="308" t="s">
        <v>281</v>
      </c>
      <c r="N24" s="309"/>
      <c r="O24" s="308" t="s">
        <v>282</v>
      </c>
      <c r="P24" s="309"/>
      <c r="Q24" s="308" t="s">
        <v>283</v>
      </c>
      <c r="R24" s="309"/>
      <c r="S24" s="308" t="s">
        <v>284</v>
      </c>
      <c r="T24" s="309"/>
      <c r="U24" s="308" t="s">
        <v>285</v>
      </c>
      <c r="V24" s="309"/>
      <c r="W24" s="308" t="s">
        <v>286</v>
      </c>
      <c r="X24" s="309"/>
      <c r="Y24" s="308" t="s">
        <v>287</v>
      </c>
      <c r="Z24" s="309"/>
      <c r="AA24" s="308" t="s">
        <v>288</v>
      </c>
      <c r="AB24" s="309"/>
      <c r="AD24"/>
      <c r="AE24" s="3"/>
    </row>
    <row r="25" spans="1:31" ht="15.75" thickBot="1" x14ac:dyDescent="0.3">
      <c r="A25" s="319"/>
      <c r="B25" s="244" t="s">
        <v>64</v>
      </c>
      <c r="C25" s="245" t="s">
        <v>65</v>
      </c>
      <c r="D25" s="336"/>
      <c r="E25" s="243" t="s">
        <v>35</v>
      </c>
      <c r="F25" s="157" t="s">
        <v>36</v>
      </c>
      <c r="G25" s="157" t="s">
        <v>35</v>
      </c>
      <c r="H25" s="157" t="s">
        <v>36</v>
      </c>
      <c r="I25" s="157" t="s">
        <v>35</v>
      </c>
      <c r="J25" s="157" t="s">
        <v>36</v>
      </c>
      <c r="K25" s="157" t="s">
        <v>35</v>
      </c>
      <c r="L25" s="157" t="s">
        <v>36</v>
      </c>
      <c r="M25" s="157" t="s">
        <v>35</v>
      </c>
      <c r="N25" s="157" t="s">
        <v>36</v>
      </c>
      <c r="O25" s="157" t="s">
        <v>35</v>
      </c>
      <c r="P25" s="157" t="s">
        <v>36</v>
      </c>
      <c r="Q25" s="157" t="s">
        <v>35</v>
      </c>
      <c r="R25" s="157" t="s">
        <v>36</v>
      </c>
      <c r="S25" s="157" t="s">
        <v>35</v>
      </c>
      <c r="T25" s="157" t="s">
        <v>36</v>
      </c>
      <c r="U25" s="157" t="s">
        <v>35</v>
      </c>
      <c r="V25" s="157" t="s">
        <v>36</v>
      </c>
      <c r="W25" s="157" t="s">
        <v>35</v>
      </c>
      <c r="X25" s="157" t="s">
        <v>36</v>
      </c>
      <c r="Y25" s="157" t="s">
        <v>35</v>
      </c>
      <c r="Z25" s="157" t="s">
        <v>36</v>
      </c>
      <c r="AA25" s="157" t="s">
        <v>35</v>
      </c>
      <c r="AB25" s="157" t="s">
        <v>36</v>
      </c>
      <c r="AD25"/>
      <c r="AE25" s="3"/>
    </row>
    <row r="26" spans="1:31" s="52" customFormat="1" x14ac:dyDescent="0.25">
      <c r="A26" s="236" t="s">
        <v>122</v>
      </c>
      <c r="B26" s="241" t="s">
        <v>162</v>
      </c>
      <c r="C26" s="353" t="s">
        <v>306</v>
      </c>
      <c r="D26" s="212" t="s">
        <v>148</v>
      </c>
      <c r="E26" s="40">
        <v>1</v>
      </c>
      <c r="F26" s="41">
        <v>1</v>
      </c>
      <c r="G26" s="41">
        <v>1</v>
      </c>
      <c r="H26" s="41">
        <v>1</v>
      </c>
      <c r="I26" s="41">
        <v>1</v>
      </c>
      <c r="J26" s="41">
        <v>1</v>
      </c>
      <c r="K26" s="41">
        <v>1</v>
      </c>
      <c r="L26" s="41">
        <v>1</v>
      </c>
      <c r="M26" s="41">
        <v>1</v>
      </c>
      <c r="N26" s="41">
        <v>1</v>
      </c>
      <c r="O26" s="41">
        <v>1</v>
      </c>
      <c r="P26" s="41">
        <v>1</v>
      </c>
      <c r="Q26" s="41">
        <v>1</v>
      </c>
      <c r="R26" s="41">
        <v>1</v>
      </c>
      <c r="S26" s="41">
        <v>1</v>
      </c>
      <c r="T26" s="41">
        <v>1</v>
      </c>
      <c r="U26" s="41">
        <v>1</v>
      </c>
      <c r="V26" s="41">
        <v>1</v>
      </c>
      <c r="W26" s="41">
        <v>1</v>
      </c>
      <c r="X26" s="41">
        <v>1</v>
      </c>
      <c r="Y26" s="41">
        <v>1</v>
      </c>
      <c r="Z26" s="41">
        <v>1</v>
      </c>
      <c r="AA26" s="41">
        <v>1</v>
      </c>
      <c r="AB26" s="42">
        <v>1</v>
      </c>
      <c r="AD26" s="49"/>
      <c r="AE26" s="54"/>
    </row>
    <row r="27" spans="1:31" s="52" customFormat="1" x14ac:dyDescent="0.25">
      <c r="A27" s="222" t="s">
        <v>123</v>
      </c>
      <c r="B27" s="242" t="s">
        <v>162</v>
      </c>
      <c r="C27" s="108" t="s">
        <v>79</v>
      </c>
      <c r="D27" s="176" t="s">
        <v>148</v>
      </c>
      <c r="E27" s="56">
        <v>1.012</v>
      </c>
      <c r="F27" s="45">
        <v>1.012</v>
      </c>
      <c r="G27" s="45">
        <v>1.012</v>
      </c>
      <c r="H27" s="45">
        <v>1.012</v>
      </c>
      <c r="I27" s="45">
        <v>1.012</v>
      </c>
      <c r="J27" s="45">
        <v>1.012</v>
      </c>
      <c r="K27" s="45">
        <v>1.012</v>
      </c>
      <c r="L27" s="45">
        <v>1.012</v>
      </c>
      <c r="M27" s="45">
        <v>1.012</v>
      </c>
      <c r="N27" s="45">
        <v>1.012</v>
      </c>
      <c r="O27" s="45">
        <v>1.012</v>
      </c>
      <c r="P27" s="45">
        <v>1.012</v>
      </c>
      <c r="Q27" s="45">
        <v>1.012</v>
      </c>
      <c r="R27" s="45">
        <v>1.012</v>
      </c>
      <c r="S27" s="45">
        <v>1.012</v>
      </c>
      <c r="T27" s="45">
        <v>1.012</v>
      </c>
      <c r="U27" s="45">
        <v>1.012</v>
      </c>
      <c r="V27" s="45">
        <v>1.012</v>
      </c>
      <c r="W27" s="45">
        <v>1.012</v>
      </c>
      <c r="X27" s="45">
        <v>1.012</v>
      </c>
      <c r="Y27" s="45">
        <v>1.012</v>
      </c>
      <c r="Z27" s="45">
        <v>1.012</v>
      </c>
      <c r="AA27" s="45">
        <v>1.012</v>
      </c>
      <c r="AB27" s="46">
        <v>1.012</v>
      </c>
      <c r="AD27" s="49"/>
      <c r="AE27" s="54"/>
    </row>
    <row r="28" spans="1:31" s="52" customFormat="1" x14ac:dyDescent="0.25">
      <c r="A28" s="222" t="s">
        <v>124</v>
      </c>
      <c r="B28" s="242" t="s">
        <v>162</v>
      </c>
      <c r="C28" s="108" t="s">
        <v>70</v>
      </c>
      <c r="D28" s="176" t="s">
        <v>149</v>
      </c>
      <c r="E28" s="56">
        <v>1</v>
      </c>
      <c r="F28" s="45">
        <v>1</v>
      </c>
      <c r="G28" s="45">
        <v>1</v>
      </c>
      <c r="H28" s="45">
        <v>1</v>
      </c>
      <c r="I28" s="45">
        <v>1</v>
      </c>
      <c r="J28" s="45">
        <v>1</v>
      </c>
      <c r="K28" s="45">
        <v>1</v>
      </c>
      <c r="L28" s="45">
        <v>1</v>
      </c>
      <c r="M28" s="45">
        <v>1</v>
      </c>
      <c r="N28" s="45">
        <v>1</v>
      </c>
      <c r="O28" s="45">
        <v>1</v>
      </c>
      <c r="P28" s="45">
        <v>1</v>
      </c>
      <c r="Q28" s="45">
        <v>1</v>
      </c>
      <c r="R28" s="45">
        <v>1</v>
      </c>
      <c r="S28" s="45">
        <v>1</v>
      </c>
      <c r="T28" s="45">
        <v>1</v>
      </c>
      <c r="U28" s="45">
        <v>1</v>
      </c>
      <c r="V28" s="45">
        <v>1</v>
      </c>
      <c r="W28" s="45">
        <v>1</v>
      </c>
      <c r="X28" s="45">
        <v>1</v>
      </c>
      <c r="Y28" s="45">
        <v>1</v>
      </c>
      <c r="Z28" s="45">
        <v>1</v>
      </c>
      <c r="AA28" s="45">
        <v>1</v>
      </c>
      <c r="AB28" s="46">
        <v>1</v>
      </c>
      <c r="AD28" s="49"/>
      <c r="AE28" s="54"/>
    </row>
    <row r="29" spans="1:31" s="52" customFormat="1" x14ac:dyDescent="0.25">
      <c r="A29" s="222" t="s">
        <v>125</v>
      </c>
      <c r="B29" s="242" t="s">
        <v>162</v>
      </c>
      <c r="C29" s="108" t="s">
        <v>91</v>
      </c>
      <c r="D29" s="176" t="s">
        <v>150</v>
      </c>
      <c r="E29" s="56">
        <v>1.012</v>
      </c>
      <c r="F29" s="45">
        <v>1.012</v>
      </c>
      <c r="G29" s="45">
        <v>1.012</v>
      </c>
      <c r="H29" s="45">
        <v>1.012</v>
      </c>
      <c r="I29" s="45">
        <v>1.012</v>
      </c>
      <c r="J29" s="45">
        <v>1.012</v>
      </c>
      <c r="K29" s="45">
        <v>1.012</v>
      </c>
      <c r="L29" s="45">
        <v>1.012</v>
      </c>
      <c r="M29" s="45">
        <v>1.012</v>
      </c>
      <c r="N29" s="45">
        <v>1.012</v>
      </c>
      <c r="O29" s="45">
        <v>1.012</v>
      </c>
      <c r="P29" s="45">
        <v>1.012</v>
      </c>
      <c r="Q29" s="45">
        <v>1.012</v>
      </c>
      <c r="R29" s="45">
        <v>1.012</v>
      </c>
      <c r="S29" s="45">
        <v>1.012</v>
      </c>
      <c r="T29" s="45">
        <v>1.012</v>
      </c>
      <c r="U29" s="45">
        <v>1.012</v>
      </c>
      <c r="V29" s="45">
        <v>1.012</v>
      </c>
      <c r="W29" s="45">
        <v>1.012</v>
      </c>
      <c r="X29" s="45">
        <v>1.012</v>
      </c>
      <c r="Y29" s="45">
        <v>1.012</v>
      </c>
      <c r="Z29" s="45">
        <v>1.012</v>
      </c>
      <c r="AA29" s="45">
        <v>1.012</v>
      </c>
      <c r="AB29" s="46">
        <v>1.012</v>
      </c>
      <c r="AD29" s="49"/>
      <c r="AE29" s="54"/>
    </row>
    <row r="30" spans="1:31" s="52" customFormat="1" x14ac:dyDescent="0.25">
      <c r="A30" s="222" t="s">
        <v>126</v>
      </c>
      <c r="B30" s="242" t="s">
        <v>162</v>
      </c>
      <c r="C30" s="108" t="s">
        <v>90</v>
      </c>
      <c r="D30" s="176" t="s">
        <v>151</v>
      </c>
      <c r="E30" s="56">
        <v>1.012</v>
      </c>
      <c r="F30" s="45">
        <v>1.012</v>
      </c>
      <c r="G30" s="45">
        <v>1.012</v>
      </c>
      <c r="H30" s="45">
        <v>1.012</v>
      </c>
      <c r="I30" s="45">
        <v>1.012</v>
      </c>
      <c r="J30" s="45">
        <v>1.012</v>
      </c>
      <c r="K30" s="45">
        <v>1.012</v>
      </c>
      <c r="L30" s="45">
        <v>1.012</v>
      </c>
      <c r="M30" s="45">
        <v>1.012</v>
      </c>
      <c r="N30" s="45">
        <v>1.012</v>
      </c>
      <c r="O30" s="45">
        <v>1.012</v>
      </c>
      <c r="P30" s="45">
        <v>1.012</v>
      </c>
      <c r="Q30" s="45">
        <v>1.012</v>
      </c>
      <c r="R30" s="45">
        <v>1.012</v>
      </c>
      <c r="S30" s="45">
        <v>1.012</v>
      </c>
      <c r="T30" s="45">
        <v>1.012</v>
      </c>
      <c r="U30" s="45">
        <v>1.012</v>
      </c>
      <c r="V30" s="45">
        <v>1.012</v>
      </c>
      <c r="W30" s="45">
        <v>1.012</v>
      </c>
      <c r="X30" s="45">
        <v>1.012</v>
      </c>
      <c r="Y30" s="45">
        <v>1.012</v>
      </c>
      <c r="Z30" s="45">
        <v>1.012</v>
      </c>
      <c r="AA30" s="45">
        <v>1.012</v>
      </c>
      <c r="AB30" s="46">
        <v>1.012</v>
      </c>
      <c r="AD30" s="49"/>
      <c r="AE30" s="54"/>
    </row>
    <row r="31" spans="1:31" s="57" customFormat="1" x14ac:dyDescent="0.25">
      <c r="A31" s="222" t="s">
        <v>127</v>
      </c>
      <c r="B31" s="242" t="s">
        <v>162</v>
      </c>
      <c r="C31" s="186" t="s">
        <v>168</v>
      </c>
      <c r="D31" s="176" t="s">
        <v>151</v>
      </c>
      <c r="E31" s="56">
        <v>1.012</v>
      </c>
      <c r="F31" s="45">
        <v>1.012</v>
      </c>
      <c r="G31" s="45">
        <v>1.012</v>
      </c>
      <c r="H31" s="45">
        <v>1.012</v>
      </c>
      <c r="I31" s="45">
        <v>1.012</v>
      </c>
      <c r="J31" s="45">
        <v>1.012</v>
      </c>
      <c r="K31" s="45">
        <v>1.012</v>
      </c>
      <c r="L31" s="45">
        <v>1.012</v>
      </c>
      <c r="M31" s="45">
        <v>1.012</v>
      </c>
      <c r="N31" s="45">
        <v>1.012</v>
      </c>
      <c r="O31" s="45">
        <v>1.012</v>
      </c>
      <c r="P31" s="45">
        <v>1.012</v>
      </c>
      <c r="Q31" s="45">
        <v>1.012</v>
      </c>
      <c r="R31" s="45">
        <v>1.012</v>
      </c>
      <c r="S31" s="45">
        <v>1.012</v>
      </c>
      <c r="T31" s="45">
        <v>1.012</v>
      </c>
      <c r="U31" s="45">
        <v>1.012</v>
      </c>
      <c r="V31" s="45">
        <v>1.012</v>
      </c>
      <c r="W31" s="45">
        <v>1.012</v>
      </c>
      <c r="X31" s="45">
        <v>1.012</v>
      </c>
      <c r="Y31" s="45">
        <v>1.012</v>
      </c>
      <c r="Z31" s="45">
        <v>1.012</v>
      </c>
      <c r="AA31" s="45">
        <v>1.012</v>
      </c>
      <c r="AB31" s="46">
        <v>1.012</v>
      </c>
      <c r="AD31" s="60"/>
      <c r="AE31" s="58"/>
    </row>
    <row r="32" spans="1:31" s="52" customFormat="1" x14ac:dyDescent="0.25">
      <c r="A32" s="222" t="s">
        <v>128</v>
      </c>
      <c r="B32" s="242" t="s">
        <v>162</v>
      </c>
      <c r="C32" s="354" t="s">
        <v>307</v>
      </c>
      <c r="D32" s="112" t="s">
        <v>151</v>
      </c>
      <c r="E32" s="56">
        <v>1</v>
      </c>
      <c r="F32" s="45">
        <v>1</v>
      </c>
      <c r="G32" s="45">
        <v>1</v>
      </c>
      <c r="H32" s="45">
        <v>1</v>
      </c>
      <c r="I32" s="45">
        <v>1</v>
      </c>
      <c r="J32" s="45">
        <v>1</v>
      </c>
      <c r="K32" s="45">
        <v>1</v>
      </c>
      <c r="L32" s="45">
        <v>1</v>
      </c>
      <c r="M32" s="45">
        <v>1</v>
      </c>
      <c r="N32" s="45">
        <v>1</v>
      </c>
      <c r="O32" s="45">
        <v>1</v>
      </c>
      <c r="P32" s="45">
        <v>1</v>
      </c>
      <c r="Q32" s="45">
        <v>1</v>
      </c>
      <c r="R32" s="45">
        <v>1</v>
      </c>
      <c r="S32" s="45">
        <v>1</v>
      </c>
      <c r="T32" s="45">
        <v>1</v>
      </c>
      <c r="U32" s="45">
        <v>1</v>
      </c>
      <c r="V32" s="45">
        <v>1</v>
      </c>
      <c r="W32" s="45">
        <v>1</v>
      </c>
      <c r="X32" s="45">
        <v>1</v>
      </c>
      <c r="Y32" s="45">
        <v>1</v>
      </c>
      <c r="Z32" s="45">
        <v>1</v>
      </c>
      <c r="AA32" s="45">
        <v>1</v>
      </c>
      <c r="AB32" s="46">
        <v>1</v>
      </c>
      <c r="AD32" s="49"/>
      <c r="AE32" s="54"/>
    </row>
    <row r="33" spans="1:31" s="52" customFormat="1" x14ac:dyDescent="0.25">
      <c r="A33" s="222" t="s">
        <v>129</v>
      </c>
      <c r="B33" s="108" t="s">
        <v>162</v>
      </c>
      <c r="C33" s="108" t="s">
        <v>80</v>
      </c>
      <c r="D33" s="176" t="s">
        <v>152</v>
      </c>
      <c r="E33" s="56">
        <v>1.012</v>
      </c>
      <c r="F33" s="45">
        <v>1.012</v>
      </c>
      <c r="G33" s="45">
        <v>1.012</v>
      </c>
      <c r="H33" s="45">
        <v>1.012</v>
      </c>
      <c r="I33" s="45">
        <v>1.012</v>
      </c>
      <c r="J33" s="45">
        <v>1.012</v>
      </c>
      <c r="K33" s="45">
        <v>1.012</v>
      </c>
      <c r="L33" s="45">
        <v>1.012</v>
      </c>
      <c r="M33" s="45">
        <v>1.012</v>
      </c>
      <c r="N33" s="45">
        <v>1.012</v>
      </c>
      <c r="O33" s="45">
        <v>1.012</v>
      </c>
      <c r="P33" s="45">
        <v>1.012</v>
      </c>
      <c r="Q33" s="45">
        <v>1.012</v>
      </c>
      <c r="R33" s="45">
        <v>1.012</v>
      </c>
      <c r="S33" s="45">
        <v>1.012</v>
      </c>
      <c r="T33" s="45">
        <v>1.012</v>
      </c>
      <c r="U33" s="45">
        <v>1.012</v>
      </c>
      <c r="V33" s="45">
        <v>1.012</v>
      </c>
      <c r="W33" s="45">
        <v>1.012</v>
      </c>
      <c r="X33" s="45">
        <v>1.012</v>
      </c>
      <c r="Y33" s="45">
        <v>1.012</v>
      </c>
      <c r="Z33" s="45">
        <v>1.012</v>
      </c>
      <c r="AA33" s="45">
        <v>1.012</v>
      </c>
      <c r="AB33" s="46">
        <v>1.012</v>
      </c>
      <c r="AD33" s="49"/>
      <c r="AE33" s="54"/>
    </row>
    <row r="34" spans="1:31" s="52" customFormat="1" x14ac:dyDescent="0.25">
      <c r="A34" s="222" t="s">
        <v>164</v>
      </c>
      <c r="B34" s="108" t="s">
        <v>162</v>
      </c>
      <c r="C34" s="108" t="s">
        <v>108</v>
      </c>
      <c r="D34" s="176" t="s">
        <v>152</v>
      </c>
      <c r="E34" s="56">
        <v>1</v>
      </c>
      <c r="F34" s="45">
        <v>1</v>
      </c>
      <c r="G34" s="45">
        <v>1</v>
      </c>
      <c r="H34" s="45">
        <v>1</v>
      </c>
      <c r="I34" s="45">
        <v>1</v>
      </c>
      <c r="J34" s="45">
        <v>1</v>
      </c>
      <c r="K34" s="45">
        <v>1</v>
      </c>
      <c r="L34" s="45">
        <v>1</v>
      </c>
      <c r="M34" s="45">
        <v>1</v>
      </c>
      <c r="N34" s="45">
        <v>1</v>
      </c>
      <c r="O34" s="45">
        <v>1</v>
      </c>
      <c r="P34" s="45">
        <v>1</v>
      </c>
      <c r="Q34" s="45">
        <v>1</v>
      </c>
      <c r="R34" s="45">
        <v>1</v>
      </c>
      <c r="S34" s="45">
        <v>1</v>
      </c>
      <c r="T34" s="45">
        <v>1</v>
      </c>
      <c r="U34" s="45">
        <v>1</v>
      </c>
      <c r="V34" s="45">
        <v>1</v>
      </c>
      <c r="W34" s="45">
        <v>1</v>
      </c>
      <c r="X34" s="45">
        <v>1</v>
      </c>
      <c r="Y34" s="45">
        <v>1</v>
      </c>
      <c r="Z34" s="45">
        <v>1</v>
      </c>
      <c r="AA34" s="45">
        <v>1</v>
      </c>
      <c r="AB34" s="46">
        <v>1</v>
      </c>
      <c r="AD34" s="49"/>
      <c r="AE34" s="54"/>
    </row>
    <row r="35" spans="1:31" s="52" customFormat="1" x14ac:dyDescent="0.25">
      <c r="A35" s="222" t="s">
        <v>130</v>
      </c>
      <c r="B35" s="108" t="s">
        <v>162</v>
      </c>
      <c r="C35" s="108" t="s">
        <v>71</v>
      </c>
      <c r="D35" s="176" t="s">
        <v>151</v>
      </c>
      <c r="E35" s="56">
        <v>1.012</v>
      </c>
      <c r="F35" s="45">
        <v>1.012</v>
      </c>
      <c r="G35" s="45">
        <v>1.012</v>
      </c>
      <c r="H35" s="45">
        <v>1.012</v>
      </c>
      <c r="I35" s="45">
        <v>1.012</v>
      </c>
      <c r="J35" s="45">
        <v>1.012</v>
      </c>
      <c r="K35" s="45">
        <v>1.012</v>
      </c>
      <c r="L35" s="45">
        <v>1.012</v>
      </c>
      <c r="M35" s="45">
        <v>1.012</v>
      </c>
      <c r="N35" s="45">
        <v>1.012</v>
      </c>
      <c r="O35" s="45">
        <v>1.012</v>
      </c>
      <c r="P35" s="45">
        <v>1.012</v>
      </c>
      <c r="Q35" s="45">
        <v>1.012</v>
      </c>
      <c r="R35" s="45">
        <v>1.012</v>
      </c>
      <c r="S35" s="45">
        <v>1.012</v>
      </c>
      <c r="T35" s="45">
        <v>1.012</v>
      </c>
      <c r="U35" s="45">
        <v>1.012</v>
      </c>
      <c r="V35" s="45">
        <v>1.012</v>
      </c>
      <c r="W35" s="45">
        <v>1.012</v>
      </c>
      <c r="X35" s="45">
        <v>1.012</v>
      </c>
      <c r="Y35" s="45">
        <v>1.012</v>
      </c>
      <c r="Z35" s="45">
        <v>1.012</v>
      </c>
      <c r="AA35" s="45">
        <v>1.012</v>
      </c>
      <c r="AB35" s="46">
        <v>1.012</v>
      </c>
      <c r="AD35" s="49"/>
      <c r="AE35" s="54"/>
    </row>
    <row r="36" spans="1:31" s="52" customFormat="1" x14ac:dyDescent="0.25">
      <c r="A36" s="222" t="s">
        <v>131</v>
      </c>
      <c r="B36" s="108" t="s">
        <v>162</v>
      </c>
      <c r="C36" s="108" t="s">
        <v>81</v>
      </c>
      <c r="D36" s="176" t="s">
        <v>151</v>
      </c>
      <c r="E36" s="56">
        <v>1.012</v>
      </c>
      <c r="F36" s="45">
        <v>1.012</v>
      </c>
      <c r="G36" s="45">
        <v>1.012</v>
      </c>
      <c r="H36" s="45">
        <v>1.012</v>
      </c>
      <c r="I36" s="45">
        <v>1.012</v>
      </c>
      <c r="J36" s="45">
        <v>1.012</v>
      </c>
      <c r="K36" s="45">
        <v>1.012</v>
      </c>
      <c r="L36" s="45">
        <v>1.012</v>
      </c>
      <c r="M36" s="45">
        <v>1.012</v>
      </c>
      <c r="N36" s="45">
        <v>1.012</v>
      </c>
      <c r="O36" s="45">
        <v>1.012</v>
      </c>
      <c r="P36" s="45">
        <v>1.012</v>
      </c>
      <c r="Q36" s="45">
        <v>1.012</v>
      </c>
      <c r="R36" s="45">
        <v>1.012</v>
      </c>
      <c r="S36" s="45">
        <v>1.012</v>
      </c>
      <c r="T36" s="45">
        <v>1.012</v>
      </c>
      <c r="U36" s="45">
        <v>1.012</v>
      </c>
      <c r="V36" s="45">
        <v>1.012</v>
      </c>
      <c r="W36" s="45">
        <v>1.012</v>
      </c>
      <c r="X36" s="45">
        <v>1.012</v>
      </c>
      <c r="Y36" s="45">
        <v>1.012</v>
      </c>
      <c r="Z36" s="45">
        <v>1.012</v>
      </c>
      <c r="AA36" s="45">
        <v>1.012</v>
      </c>
      <c r="AB36" s="46">
        <v>1.012</v>
      </c>
      <c r="AD36" s="49"/>
      <c r="AE36" s="54"/>
    </row>
    <row r="37" spans="1:31" s="52" customFormat="1" x14ac:dyDescent="0.25">
      <c r="A37" s="222" t="s">
        <v>132</v>
      </c>
      <c r="B37" s="108" t="s">
        <v>162</v>
      </c>
      <c r="C37" s="108" t="s">
        <v>82</v>
      </c>
      <c r="D37" s="176" t="s">
        <v>153</v>
      </c>
      <c r="E37" s="56">
        <v>1.012</v>
      </c>
      <c r="F37" s="45">
        <v>1.012</v>
      </c>
      <c r="G37" s="45">
        <v>1.012</v>
      </c>
      <c r="H37" s="45">
        <v>1.012</v>
      </c>
      <c r="I37" s="45">
        <v>1.012</v>
      </c>
      <c r="J37" s="45">
        <v>1.012</v>
      </c>
      <c r="K37" s="45">
        <v>1.012</v>
      </c>
      <c r="L37" s="45">
        <v>1.012</v>
      </c>
      <c r="M37" s="45">
        <v>1.012</v>
      </c>
      <c r="N37" s="45">
        <v>1.012</v>
      </c>
      <c r="O37" s="45">
        <v>1.012</v>
      </c>
      <c r="P37" s="45">
        <v>1.012</v>
      </c>
      <c r="Q37" s="45">
        <v>1.012</v>
      </c>
      <c r="R37" s="45">
        <v>1.012</v>
      </c>
      <c r="S37" s="45">
        <v>1.012</v>
      </c>
      <c r="T37" s="45">
        <v>1.012</v>
      </c>
      <c r="U37" s="45">
        <v>1.012</v>
      </c>
      <c r="V37" s="45">
        <v>1.012</v>
      </c>
      <c r="W37" s="45">
        <v>1.012</v>
      </c>
      <c r="X37" s="45">
        <v>1.012</v>
      </c>
      <c r="Y37" s="45">
        <v>1.012</v>
      </c>
      <c r="Z37" s="45">
        <v>1.012</v>
      </c>
      <c r="AA37" s="45">
        <v>1.012</v>
      </c>
      <c r="AB37" s="46">
        <v>1.012</v>
      </c>
      <c r="AD37" s="49"/>
      <c r="AE37" s="54"/>
    </row>
    <row r="38" spans="1:31" s="52" customFormat="1" x14ac:dyDescent="0.25">
      <c r="A38" s="222" t="s">
        <v>133</v>
      </c>
      <c r="B38" s="108" t="s">
        <v>162</v>
      </c>
      <c r="C38" s="108" t="s">
        <v>83</v>
      </c>
      <c r="D38" s="176" t="s">
        <v>153</v>
      </c>
      <c r="E38" s="56">
        <v>1.012</v>
      </c>
      <c r="F38" s="45">
        <v>1.012</v>
      </c>
      <c r="G38" s="45">
        <v>1.012</v>
      </c>
      <c r="H38" s="45">
        <v>1.012</v>
      </c>
      <c r="I38" s="45">
        <v>1.012</v>
      </c>
      <c r="J38" s="45">
        <v>1.012</v>
      </c>
      <c r="K38" s="45">
        <v>1.012</v>
      </c>
      <c r="L38" s="45">
        <v>1.012</v>
      </c>
      <c r="M38" s="45">
        <v>1.012</v>
      </c>
      <c r="N38" s="45">
        <v>1.012</v>
      </c>
      <c r="O38" s="45">
        <v>1.012</v>
      </c>
      <c r="P38" s="45">
        <v>1.012</v>
      </c>
      <c r="Q38" s="45">
        <v>1.012</v>
      </c>
      <c r="R38" s="45">
        <v>1.012</v>
      </c>
      <c r="S38" s="45">
        <v>1.012</v>
      </c>
      <c r="T38" s="45">
        <v>1.012</v>
      </c>
      <c r="U38" s="45">
        <v>1.012</v>
      </c>
      <c r="V38" s="45">
        <v>1.012</v>
      </c>
      <c r="W38" s="45">
        <v>1.012</v>
      </c>
      <c r="X38" s="45">
        <v>1.012</v>
      </c>
      <c r="Y38" s="45">
        <v>1.012</v>
      </c>
      <c r="Z38" s="45">
        <v>1.012</v>
      </c>
      <c r="AA38" s="45">
        <v>1.012</v>
      </c>
      <c r="AB38" s="46">
        <v>1.012</v>
      </c>
      <c r="AC38" s="54"/>
      <c r="AD38" s="49"/>
      <c r="AE38" s="54"/>
    </row>
    <row r="39" spans="1:31" s="52" customFormat="1" x14ac:dyDescent="0.25">
      <c r="A39" s="222" t="s">
        <v>134</v>
      </c>
      <c r="B39" s="108" t="s">
        <v>162</v>
      </c>
      <c r="C39" s="108" t="s">
        <v>92</v>
      </c>
      <c r="D39" s="176" t="s">
        <v>151</v>
      </c>
      <c r="E39" s="56">
        <v>1.012</v>
      </c>
      <c r="F39" s="45">
        <v>1.012</v>
      </c>
      <c r="G39" s="45">
        <v>1.012</v>
      </c>
      <c r="H39" s="53">
        <v>1.012</v>
      </c>
      <c r="I39" s="45">
        <v>1.012</v>
      </c>
      <c r="J39" s="45">
        <v>1.012</v>
      </c>
      <c r="K39" s="45">
        <v>1.012</v>
      </c>
      <c r="L39" s="45">
        <v>1.012</v>
      </c>
      <c r="M39" s="45">
        <v>1.012</v>
      </c>
      <c r="N39" s="45">
        <v>1.012</v>
      </c>
      <c r="O39" s="45">
        <v>1.012</v>
      </c>
      <c r="P39" s="45">
        <v>1.012</v>
      </c>
      <c r="Q39" s="45">
        <v>1.012</v>
      </c>
      <c r="R39" s="45">
        <v>1.012</v>
      </c>
      <c r="S39" s="45">
        <v>1.012</v>
      </c>
      <c r="T39" s="45">
        <v>1.012</v>
      </c>
      <c r="U39" s="45">
        <v>1.012</v>
      </c>
      <c r="V39" s="45">
        <v>1.012</v>
      </c>
      <c r="W39" s="45">
        <v>1.012</v>
      </c>
      <c r="X39" s="45">
        <v>1.012</v>
      </c>
      <c r="Y39" s="45">
        <v>1.012</v>
      </c>
      <c r="Z39" s="45">
        <v>1.012</v>
      </c>
      <c r="AA39" s="45">
        <v>1.012</v>
      </c>
      <c r="AB39" s="46">
        <v>1.012</v>
      </c>
      <c r="AC39" s="59"/>
      <c r="AD39" s="59"/>
      <c r="AE39" s="54"/>
    </row>
    <row r="40" spans="1:31" s="52" customFormat="1" x14ac:dyDescent="0.25">
      <c r="A40" s="222" t="s">
        <v>135</v>
      </c>
      <c r="B40" s="108" t="s">
        <v>162</v>
      </c>
      <c r="C40" s="108" t="s">
        <v>94</v>
      </c>
      <c r="D40" s="176" t="s">
        <v>154</v>
      </c>
      <c r="E40" s="56">
        <v>1.012</v>
      </c>
      <c r="F40" s="45">
        <v>1.012</v>
      </c>
      <c r="G40" s="45">
        <v>1.012</v>
      </c>
      <c r="H40" s="45">
        <v>1.012</v>
      </c>
      <c r="I40" s="45">
        <v>1.012</v>
      </c>
      <c r="J40" s="45">
        <v>1.012</v>
      </c>
      <c r="K40" s="45">
        <v>1.012</v>
      </c>
      <c r="L40" s="45">
        <v>1.012</v>
      </c>
      <c r="M40" s="45">
        <v>1.012</v>
      </c>
      <c r="N40" s="45">
        <v>1.012</v>
      </c>
      <c r="O40" s="45">
        <v>1.012</v>
      </c>
      <c r="P40" s="45">
        <v>1.012</v>
      </c>
      <c r="Q40" s="45">
        <v>1.012</v>
      </c>
      <c r="R40" s="45">
        <v>1.012</v>
      </c>
      <c r="S40" s="45">
        <v>1.012</v>
      </c>
      <c r="T40" s="45">
        <v>1.012</v>
      </c>
      <c r="U40" s="45">
        <v>1.012</v>
      </c>
      <c r="V40" s="45">
        <v>1.012</v>
      </c>
      <c r="W40" s="45">
        <v>1.012</v>
      </c>
      <c r="X40" s="45">
        <v>1.012</v>
      </c>
      <c r="Y40" s="45">
        <v>1.012</v>
      </c>
      <c r="Z40" s="45">
        <v>1.012</v>
      </c>
      <c r="AA40" s="45">
        <v>1.012</v>
      </c>
      <c r="AB40" s="46">
        <v>1.012</v>
      </c>
      <c r="AC40" s="54"/>
      <c r="AD40" s="49"/>
      <c r="AE40" s="54"/>
    </row>
    <row r="41" spans="1:31" s="57" customFormat="1" x14ac:dyDescent="0.25">
      <c r="A41" s="222" t="s">
        <v>137</v>
      </c>
      <c r="B41" s="108" t="s">
        <v>162</v>
      </c>
      <c r="C41" s="108" t="s">
        <v>97</v>
      </c>
      <c r="D41" s="176" t="s">
        <v>156</v>
      </c>
      <c r="E41" s="56">
        <v>1.012</v>
      </c>
      <c r="F41" s="45">
        <v>1.012</v>
      </c>
      <c r="G41" s="45">
        <v>1.012</v>
      </c>
      <c r="H41" s="45">
        <v>1.012</v>
      </c>
      <c r="I41" s="45">
        <v>1.012</v>
      </c>
      <c r="J41" s="45">
        <v>1.012</v>
      </c>
      <c r="K41" s="45">
        <v>1.012</v>
      </c>
      <c r="L41" s="45">
        <v>1.012</v>
      </c>
      <c r="M41" s="45">
        <v>1.012</v>
      </c>
      <c r="N41" s="45">
        <v>1.012</v>
      </c>
      <c r="O41" s="45">
        <v>1.012</v>
      </c>
      <c r="P41" s="45">
        <v>1.012</v>
      </c>
      <c r="Q41" s="45">
        <v>1.012</v>
      </c>
      <c r="R41" s="45">
        <v>1.012</v>
      </c>
      <c r="S41" s="45">
        <v>1.012</v>
      </c>
      <c r="T41" s="45">
        <v>1.012</v>
      </c>
      <c r="U41" s="45">
        <v>1.012</v>
      </c>
      <c r="V41" s="45">
        <v>1.012</v>
      </c>
      <c r="W41" s="45">
        <v>1.012</v>
      </c>
      <c r="X41" s="45">
        <v>1.012</v>
      </c>
      <c r="Y41" s="45">
        <v>1.012</v>
      </c>
      <c r="Z41" s="45">
        <v>1.012</v>
      </c>
      <c r="AA41" s="45">
        <v>1.012</v>
      </c>
      <c r="AB41" s="46">
        <v>1.012</v>
      </c>
      <c r="AD41" s="49"/>
      <c r="AE41" s="58"/>
    </row>
    <row r="42" spans="1:31" s="52" customFormat="1" x14ac:dyDescent="0.25">
      <c r="A42" s="222" t="s">
        <v>138</v>
      </c>
      <c r="B42" s="108" t="s">
        <v>162</v>
      </c>
      <c r="C42" s="108" t="s">
        <v>96</v>
      </c>
      <c r="D42" s="176" t="s">
        <v>156</v>
      </c>
      <c r="E42" s="56">
        <v>1.012</v>
      </c>
      <c r="F42" s="45">
        <v>1.012</v>
      </c>
      <c r="G42" s="45">
        <v>1.012</v>
      </c>
      <c r="H42" s="45">
        <v>1.012</v>
      </c>
      <c r="I42" s="45">
        <v>1.012</v>
      </c>
      <c r="J42" s="45">
        <v>1.012</v>
      </c>
      <c r="K42" s="45">
        <v>1.012</v>
      </c>
      <c r="L42" s="45">
        <v>1.012</v>
      </c>
      <c r="M42" s="45">
        <v>1.012</v>
      </c>
      <c r="N42" s="45">
        <v>1.012</v>
      </c>
      <c r="O42" s="45">
        <v>1.012</v>
      </c>
      <c r="P42" s="45">
        <v>1.012</v>
      </c>
      <c r="Q42" s="45">
        <v>1.012</v>
      </c>
      <c r="R42" s="45">
        <v>1.012</v>
      </c>
      <c r="S42" s="45">
        <v>1.012</v>
      </c>
      <c r="T42" s="45">
        <v>1.012</v>
      </c>
      <c r="U42" s="45">
        <v>1.012</v>
      </c>
      <c r="V42" s="45">
        <v>1.012</v>
      </c>
      <c r="W42" s="45">
        <v>1.012</v>
      </c>
      <c r="X42" s="45">
        <v>1.012</v>
      </c>
      <c r="Y42" s="45">
        <v>1.012</v>
      </c>
      <c r="Z42" s="45">
        <v>1.012</v>
      </c>
      <c r="AA42" s="45">
        <v>1.012</v>
      </c>
      <c r="AB42" s="46">
        <v>1.012</v>
      </c>
      <c r="AD42" s="49"/>
      <c r="AE42" s="54"/>
    </row>
    <row r="43" spans="1:31" s="52" customFormat="1" x14ac:dyDescent="0.25">
      <c r="A43" s="222" t="s">
        <v>139</v>
      </c>
      <c r="B43" s="108" t="s">
        <v>162</v>
      </c>
      <c r="C43" s="108" t="s">
        <v>99</v>
      </c>
      <c r="D43" s="176" t="s">
        <v>155</v>
      </c>
      <c r="E43" s="56">
        <v>1.012</v>
      </c>
      <c r="F43" s="45">
        <v>1.012</v>
      </c>
      <c r="G43" s="45">
        <v>1.012</v>
      </c>
      <c r="H43" s="45">
        <v>1.012</v>
      </c>
      <c r="I43" s="45">
        <v>1.012</v>
      </c>
      <c r="J43" s="45">
        <v>1.012</v>
      </c>
      <c r="K43" s="45">
        <v>1.012</v>
      </c>
      <c r="L43" s="45">
        <v>1.012</v>
      </c>
      <c r="M43" s="45">
        <v>1.012</v>
      </c>
      <c r="N43" s="45">
        <v>1.012</v>
      </c>
      <c r="O43" s="45">
        <v>1.012</v>
      </c>
      <c r="P43" s="45">
        <v>1.012</v>
      </c>
      <c r="Q43" s="45">
        <v>1.012</v>
      </c>
      <c r="R43" s="45">
        <v>1.012</v>
      </c>
      <c r="S43" s="45">
        <v>1.012</v>
      </c>
      <c r="T43" s="45">
        <v>1.012</v>
      </c>
      <c r="U43" s="45">
        <v>1.012</v>
      </c>
      <c r="V43" s="45">
        <v>1.012</v>
      </c>
      <c r="W43" s="45">
        <v>1.012</v>
      </c>
      <c r="X43" s="45">
        <v>1.012</v>
      </c>
      <c r="Y43" s="45">
        <v>1.012</v>
      </c>
      <c r="Z43" s="45">
        <v>1.012</v>
      </c>
      <c r="AA43" s="45">
        <v>1.012</v>
      </c>
      <c r="AB43" s="46">
        <v>1.012</v>
      </c>
      <c r="AD43" s="49"/>
      <c r="AE43" s="54"/>
    </row>
    <row r="44" spans="1:31" s="52" customFormat="1" x14ac:dyDescent="0.25">
      <c r="A44" s="222" t="s">
        <v>140</v>
      </c>
      <c r="B44" s="108" t="s">
        <v>162</v>
      </c>
      <c r="C44" s="108" t="s">
        <v>100</v>
      </c>
      <c r="D44" s="176" t="s">
        <v>157</v>
      </c>
      <c r="E44" s="56">
        <v>1.012</v>
      </c>
      <c r="F44" s="45">
        <v>1.012</v>
      </c>
      <c r="G44" s="45">
        <v>1.012</v>
      </c>
      <c r="H44" s="45">
        <v>1.012</v>
      </c>
      <c r="I44" s="45">
        <v>1.012</v>
      </c>
      <c r="J44" s="45">
        <v>1.012</v>
      </c>
      <c r="K44" s="45">
        <v>1.012</v>
      </c>
      <c r="L44" s="45">
        <v>1.012</v>
      </c>
      <c r="M44" s="45">
        <v>1.012</v>
      </c>
      <c r="N44" s="45">
        <v>1.012</v>
      </c>
      <c r="O44" s="45">
        <v>1.012</v>
      </c>
      <c r="P44" s="45">
        <v>1.012</v>
      </c>
      <c r="Q44" s="45">
        <v>1.012</v>
      </c>
      <c r="R44" s="45">
        <v>1.012</v>
      </c>
      <c r="S44" s="45">
        <v>1.012</v>
      </c>
      <c r="T44" s="45">
        <v>1.012</v>
      </c>
      <c r="U44" s="45">
        <v>1.012</v>
      </c>
      <c r="V44" s="45">
        <v>1.012</v>
      </c>
      <c r="W44" s="45">
        <v>1.012</v>
      </c>
      <c r="X44" s="45">
        <v>1.012</v>
      </c>
      <c r="Y44" s="45">
        <v>1.012</v>
      </c>
      <c r="Z44" s="45">
        <v>1.012</v>
      </c>
      <c r="AA44" s="45">
        <v>1.012</v>
      </c>
      <c r="AB44" s="46">
        <v>1.012</v>
      </c>
      <c r="AD44" s="49"/>
      <c r="AE44" s="54"/>
    </row>
    <row r="45" spans="1:31" s="52" customFormat="1" x14ac:dyDescent="0.25">
      <c r="A45" s="222" t="s">
        <v>174</v>
      </c>
      <c r="B45" s="108" t="s">
        <v>162</v>
      </c>
      <c r="C45" s="108" t="s">
        <v>106</v>
      </c>
      <c r="D45" s="176" t="s">
        <v>153</v>
      </c>
      <c r="E45" s="56">
        <v>1.012</v>
      </c>
      <c r="F45" s="45">
        <v>1.012</v>
      </c>
      <c r="G45" s="45">
        <v>1.012</v>
      </c>
      <c r="H45" s="45">
        <v>1.012</v>
      </c>
      <c r="I45" s="45">
        <v>1.012</v>
      </c>
      <c r="J45" s="45">
        <v>1.012</v>
      </c>
      <c r="K45" s="45">
        <v>1.012</v>
      </c>
      <c r="L45" s="45">
        <v>1.012</v>
      </c>
      <c r="M45" s="45">
        <v>1.012</v>
      </c>
      <c r="N45" s="45">
        <v>1.012</v>
      </c>
      <c r="O45" s="45">
        <v>1.012</v>
      </c>
      <c r="P45" s="45">
        <v>1.012</v>
      </c>
      <c r="Q45" s="45">
        <v>1.012</v>
      </c>
      <c r="R45" s="45">
        <v>1.012</v>
      </c>
      <c r="S45" s="45">
        <v>1.012</v>
      </c>
      <c r="T45" s="45">
        <v>1.012</v>
      </c>
      <c r="U45" s="45">
        <v>1.012</v>
      </c>
      <c r="V45" s="45">
        <v>1.012</v>
      </c>
      <c r="W45" s="45">
        <v>1.012</v>
      </c>
      <c r="X45" s="45">
        <v>1.012</v>
      </c>
      <c r="Y45" s="45">
        <v>1.012</v>
      </c>
      <c r="Z45" s="45">
        <v>1.012</v>
      </c>
      <c r="AA45" s="45">
        <v>1.012</v>
      </c>
      <c r="AB45" s="46">
        <v>1.012</v>
      </c>
      <c r="AD45" s="49"/>
      <c r="AE45" s="54"/>
    </row>
    <row r="46" spans="1:31" s="57" customFormat="1" x14ac:dyDescent="0.25">
      <c r="A46" s="222" t="s">
        <v>171</v>
      </c>
      <c r="B46" s="108" t="s">
        <v>162</v>
      </c>
      <c r="C46" s="108" t="s">
        <v>172</v>
      </c>
      <c r="D46" s="176" t="s">
        <v>153</v>
      </c>
      <c r="E46" s="56">
        <v>1.012</v>
      </c>
      <c r="F46" s="45">
        <v>1.012</v>
      </c>
      <c r="G46" s="45">
        <v>1.012</v>
      </c>
      <c r="H46" s="45">
        <v>1.012</v>
      </c>
      <c r="I46" s="45">
        <v>1.012</v>
      </c>
      <c r="J46" s="45">
        <v>1.012</v>
      </c>
      <c r="K46" s="45">
        <v>1.012</v>
      </c>
      <c r="L46" s="45">
        <v>1.012</v>
      </c>
      <c r="M46" s="45">
        <v>1.012</v>
      </c>
      <c r="N46" s="45">
        <v>1.012</v>
      </c>
      <c r="O46" s="45">
        <v>1.012</v>
      </c>
      <c r="P46" s="45">
        <v>1.012</v>
      </c>
      <c r="Q46" s="45">
        <v>1.012</v>
      </c>
      <c r="R46" s="45">
        <v>1.012</v>
      </c>
      <c r="S46" s="45">
        <v>1.012</v>
      </c>
      <c r="T46" s="45">
        <v>1.012</v>
      </c>
      <c r="U46" s="45">
        <v>1.012</v>
      </c>
      <c r="V46" s="45">
        <v>1.012</v>
      </c>
      <c r="W46" s="45">
        <v>1.012</v>
      </c>
      <c r="X46" s="45">
        <v>1.012</v>
      </c>
      <c r="Y46" s="45">
        <v>1.012</v>
      </c>
      <c r="Z46" s="45">
        <v>1.012</v>
      </c>
      <c r="AA46" s="45">
        <v>1.012</v>
      </c>
      <c r="AB46" s="46">
        <v>1.012</v>
      </c>
      <c r="AD46" s="60"/>
      <c r="AE46" s="58"/>
    </row>
    <row r="47" spans="1:31" s="57" customFormat="1" x14ac:dyDescent="0.25">
      <c r="A47" s="222" t="s">
        <v>169</v>
      </c>
      <c r="B47" s="108" t="s">
        <v>162</v>
      </c>
      <c r="C47" s="108" t="s">
        <v>173</v>
      </c>
      <c r="D47" s="176" t="s">
        <v>156</v>
      </c>
      <c r="E47" s="56">
        <v>1.012</v>
      </c>
      <c r="F47" s="45">
        <v>1.012</v>
      </c>
      <c r="G47" s="45">
        <v>1.012</v>
      </c>
      <c r="H47" s="45">
        <v>1.012</v>
      </c>
      <c r="I47" s="45">
        <v>1.012</v>
      </c>
      <c r="J47" s="45">
        <v>1.012</v>
      </c>
      <c r="K47" s="45">
        <v>1.012</v>
      </c>
      <c r="L47" s="45">
        <v>1.012</v>
      </c>
      <c r="M47" s="45">
        <v>1.012</v>
      </c>
      <c r="N47" s="45">
        <v>1.012</v>
      </c>
      <c r="O47" s="45">
        <v>1.012</v>
      </c>
      <c r="P47" s="45">
        <v>1.012</v>
      </c>
      <c r="Q47" s="45">
        <v>1.012</v>
      </c>
      <c r="R47" s="45">
        <v>1.012</v>
      </c>
      <c r="S47" s="45">
        <v>1.012</v>
      </c>
      <c r="T47" s="45">
        <v>1.012</v>
      </c>
      <c r="U47" s="45">
        <v>1.012</v>
      </c>
      <c r="V47" s="45">
        <v>1.012</v>
      </c>
      <c r="W47" s="45">
        <v>1.012</v>
      </c>
      <c r="X47" s="45">
        <v>1.012</v>
      </c>
      <c r="Y47" s="45">
        <v>1.012</v>
      </c>
      <c r="Z47" s="45">
        <v>1.012</v>
      </c>
      <c r="AA47" s="45">
        <v>1.012</v>
      </c>
      <c r="AB47" s="46">
        <v>1.012</v>
      </c>
      <c r="AD47" s="60"/>
      <c r="AE47" s="58"/>
    </row>
    <row r="48" spans="1:31" s="52" customFormat="1" x14ac:dyDescent="0.25">
      <c r="A48" s="222" t="s">
        <v>175</v>
      </c>
      <c r="B48" s="108" t="s">
        <v>162</v>
      </c>
      <c r="C48" s="108" t="s">
        <v>176</v>
      </c>
      <c r="D48" s="176" t="s">
        <v>152</v>
      </c>
      <c r="E48" s="56">
        <v>1.012</v>
      </c>
      <c r="F48" s="45">
        <v>1.012</v>
      </c>
      <c r="G48" s="45">
        <v>1.012</v>
      </c>
      <c r="H48" s="45">
        <v>1.012</v>
      </c>
      <c r="I48" s="45">
        <v>1.012</v>
      </c>
      <c r="J48" s="45">
        <v>1.012</v>
      </c>
      <c r="K48" s="45">
        <v>1.012</v>
      </c>
      <c r="L48" s="45">
        <v>1.012</v>
      </c>
      <c r="M48" s="45">
        <v>1.012</v>
      </c>
      <c r="N48" s="45">
        <v>1.012</v>
      </c>
      <c r="O48" s="45">
        <v>1.012</v>
      </c>
      <c r="P48" s="45">
        <v>1.012</v>
      </c>
      <c r="Q48" s="45">
        <v>1.012</v>
      </c>
      <c r="R48" s="45">
        <v>1.012</v>
      </c>
      <c r="S48" s="45">
        <v>1.012</v>
      </c>
      <c r="T48" s="45">
        <v>1.012</v>
      </c>
      <c r="U48" s="45">
        <v>1.012</v>
      </c>
      <c r="V48" s="45">
        <v>1.012</v>
      </c>
      <c r="W48" s="45">
        <v>1.012</v>
      </c>
      <c r="X48" s="45">
        <v>1.012</v>
      </c>
      <c r="Y48" s="45">
        <v>1.012</v>
      </c>
      <c r="Z48" s="45">
        <v>1.012</v>
      </c>
      <c r="AA48" s="45">
        <v>1.012</v>
      </c>
      <c r="AB48" s="46">
        <v>1.012</v>
      </c>
      <c r="AD48" s="49"/>
      <c r="AE48" s="54"/>
    </row>
    <row r="49" spans="1:31" s="52" customFormat="1" x14ac:dyDescent="0.25">
      <c r="A49" s="223" t="s">
        <v>201</v>
      </c>
      <c r="B49" s="108" t="s">
        <v>162</v>
      </c>
      <c r="C49" s="187" t="s">
        <v>202</v>
      </c>
      <c r="D49" s="212" t="s">
        <v>146</v>
      </c>
      <c r="E49" s="43">
        <v>1.012</v>
      </c>
      <c r="F49" s="44">
        <v>1.012</v>
      </c>
      <c r="G49" s="44">
        <v>1.012</v>
      </c>
      <c r="H49" s="44">
        <v>1.012</v>
      </c>
      <c r="I49" s="44">
        <v>1.012</v>
      </c>
      <c r="J49" s="44">
        <v>1.012</v>
      </c>
      <c r="K49" s="44">
        <v>1.012</v>
      </c>
      <c r="L49" s="44">
        <v>1.012</v>
      </c>
      <c r="M49" s="44">
        <v>1.012</v>
      </c>
      <c r="N49" s="44">
        <v>1.012</v>
      </c>
      <c r="O49" s="44">
        <v>1.012</v>
      </c>
      <c r="P49" s="44">
        <v>1.012</v>
      </c>
      <c r="Q49" s="44">
        <v>1.012</v>
      </c>
      <c r="R49" s="44">
        <v>1.012</v>
      </c>
      <c r="S49" s="44">
        <v>1.012</v>
      </c>
      <c r="T49" s="44">
        <v>1.012</v>
      </c>
      <c r="U49" s="44">
        <v>1.012</v>
      </c>
      <c r="V49" s="44">
        <v>1.012</v>
      </c>
      <c r="W49" s="44">
        <v>1.012</v>
      </c>
      <c r="X49" s="44">
        <v>1.012</v>
      </c>
      <c r="Y49" s="44">
        <v>1.012</v>
      </c>
      <c r="Z49" s="44">
        <v>1.012</v>
      </c>
      <c r="AA49" s="44">
        <v>1.012</v>
      </c>
      <c r="AB49" s="51">
        <v>1.012</v>
      </c>
      <c r="AD49" s="49"/>
      <c r="AE49" s="54"/>
    </row>
    <row r="50" spans="1:31" s="52" customFormat="1" x14ac:dyDescent="0.25">
      <c r="A50" s="224" t="s">
        <v>203</v>
      </c>
      <c r="B50" s="108" t="s">
        <v>162</v>
      </c>
      <c r="C50" s="250" t="s">
        <v>204</v>
      </c>
      <c r="D50" s="176" t="s">
        <v>156</v>
      </c>
      <c r="E50" s="56">
        <v>1.012</v>
      </c>
      <c r="F50" s="45">
        <v>1.012</v>
      </c>
      <c r="G50" s="45">
        <v>1.012</v>
      </c>
      <c r="H50" s="45">
        <v>1.012</v>
      </c>
      <c r="I50" s="45">
        <v>1.012</v>
      </c>
      <c r="J50" s="45">
        <v>1.012</v>
      </c>
      <c r="K50" s="45">
        <v>1.012</v>
      </c>
      <c r="L50" s="45">
        <v>1.012</v>
      </c>
      <c r="M50" s="45">
        <v>1.012</v>
      </c>
      <c r="N50" s="45">
        <v>1.012</v>
      </c>
      <c r="O50" s="45">
        <v>1.012</v>
      </c>
      <c r="P50" s="45">
        <v>1.012</v>
      </c>
      <c r="Q50" s="45">
        <v>1.012</v>
      </c>
      <c r="R50" s="45">
        <v>1.012</v>
      </c>
      <c r="S50" s="45">
        <v>1.012</v>
      </c>
      <c r="T50" s="45">
        <v>1.012</v>
      </c>
      <c r="U50" s="45">
        <v>1.012</v>
      </c>
      <c r="V50" s="45">
        <v>1.012</v>
      </c>
      <c r="W50" s="45">
        <v>1.012</v>
      </c>
      <c r="X50" s="45">
        <v>1.012</v>
      </c>
      <c r="Y50" s="45">
        <v>1.012</v>
      </c>
      <c r="Z50" s="45">
        <v>1.012</v>
      </c>
      <c r="AA50" s="45">
        <v>1.012</v>
      </c>
      <c r="AB50" s="46">
        <v>1.012</v>
      </c>
      <c r="AD50" s="49"/>
      <c r="AE50" s="54"/>
    </row>
    <row r="51" spans="1:31" s="52" customFormat="1" x14ac:dyDescent="0.25">
      <c r="A51" s="225" t="s">
        <v>205</v>
      </c>
      <c r="B51" s="108" t="s">
        <v>162</v>
      </c>
      <c r="C51" s="250" t="s">
        <v>206</v>
      </c>
      <c r="D51" s="175" t="s">
        <v>207</v>
      </c>
      <c r="E51" s="56">
        <v>1.012</v>
      </c>
      <c r="F51" s="45">
        <v>1.012</v>
      </c>
      <c r="G51" s="45">
        <v>1.012</v>
      </c>
      <c r="H51" s="45">
        <v>1.012</v>
      </c>
      <c r="I51" s="45">
        <v>1.012</v>
      </c>
      <c r="J51" s="45">
        <v>1.012</v>
      </c>
      <c r="K51" s="45">
        <v>1.012</v>
      </c>
      <c r="L51" s="45">
        <v>1.012</v>
      </c>
      <c r="M51" s="45">
        <v>1.012</v>
      </c>
      <c r="N51" s="45">
        <v>1.012</v>
      </c>
      <c r="O51" s="45">
        <v>1.012</v>
      </c>
      <c r="P51" s="45">
        <v>1.012</v>
      </c>
      <c r="Q51" s="45">
        <v>1.012</v>
      </c>
      <c r="R51" s="45">
        <v>1.012</v>
      </c>
      <c r="S51" s="45">
        <v>1.012</v>
      </c>
      <c r="T51" s="45">
        <v>1.012</v>
      </c>
      <c r="U51" s="45">
        <v>1.012</v>
      </c>
      <c r="V51" s="45">
        <v>1.012</v>
      </c>
      <c r="W51" s="45">
        <v>1.012</v>
      </c>
      <c r="X51" s="45">
        <v>1.012</v>
      </c>
      <c r="Y51" s="45">
        <v>1.012</v>
      </c>
      <c r="Z51" s="45">
        <v>1.012</v>
      </c>
      <c r="AA51" s="45">
        <v>1.012</v>
      </c>
      <c r="AB51" s="46">
        <v>1.012</v>
      </c>
      <c r="AD51" s="49"/>
      <c r="AE51" s="54"/>
    </row>
    <row r="52" spans="1:31" s="52" customFormat="1" x14ac:dyDescent="0.25">
      <c r="A52" s="226" t="s">
        <v>214</v>
      </c>
      <c r="B52" s="108" t="s">
        <v>162</v>
      </c>
      <c r="C52" s="251" t="s">
        <v>216</v>
      </c>
      <c r="D52" s="176" t="s">
        <v>156</v>
      </c>
      <c r="E52" s="56">
        <v>1.012</v>
      </c>
      <c r="F52" s="45">
        <v>1.012</v>
      </c>
      <c r="G52" s="45">
        <v>1.012</v>
      </c>
      <c r="H52" s="45">
        <v>1.012</v>
      </c>
      <c r="I52" s="45">
        <v>1.012</v>
      </c>
      <c r="J52" s="45">
        <v>1.012</v>
      </c>
      <c r="K52" s="45">
        <v>1.012</v>
      </c>
      <c r="L52" s="45">
        <v>1.012</v>
      </c>
      <c r="M52" s="45">
        <v>1.012</v>
      </c>
      <c r="N52" s="45">
        <v>1.012</v>
      </c>
      <c r="O52" s="45">
        <v>1.012</v>
      </c>
      <c r="P52" s="45">
        <v>1.012</v>
      </c>
      <c r="Q52" s="45">
        <v>1.012</v>
      </c>
      <c r="R52" s="45">
        <v>1.012</v>
      </c>
      <c r="S52" s="45">
        <v>1.012</v>
      </c>
      <c r="T52" s="45">
        <v>1.012</v>
      </c>
      <c r="U52" s="45">
        <v>1.012</v>
      </c>
      <c r="V52" s="45">
        <v>1.012</v>
      </c>
      <c r="W52" s="45">
        <v>1.012</v>
      </c>
      <c r="X52" s="45">
        <v>1.012</v>
      </c>
      <c r="Y52" s="45">
        <v>1.012</v>
      </c>
      <c r="Z52" s="45">
        <v>1.012</v>
      </c>
      <c r="AA52" s="45">
        <v>1.012</v>
      </c>
      <c r="AB52" s="46">
        <v>1.012</v>
      </c>
      <c r="AD52" s="49"/>
      <c r="AE52" s="54"/>
    </row>
    <row r="53" spans="1:31" s="52" customFormat="1" x14ac:dyDescent="0.25">
      <c r="A53" s="226" t="s">
        <v>215</v>
      </c>
      <c r="B53" s="108" t="s">
        <v>162</v>
      </c>
      <c r="C53" s="250" t="s">
        <v>217</v>
      </c>
      <c r="D53" s="176" t="s">
        <v>149</v>
      </c>
      <c r="E53" s="56">
        <v>1.012</v>
      </c>
      <c r="F53" s="45">
        <v>1.012</v>
      </c>
      <c r="G53" s="45">
        <v>1.012</v>
      </c>
      <c r="H53" s="45">
        <v>1.012</v>
      </c>
      <c r="I53" s="45">
        <v>1.012</v>
      </c>
      <c r="J53" s="45">
        <v>1.012</v>
      </c>
      <c r="K53" s="45">
        <v>1.012</v>
      </c>
      <c r="L53" s="45">
        <v>1.012</v>
      </c>
      <c r="M53" s="45">
        <v>1.012</v>
      </c>
      <c r="N53" s="45">
        <v>1.012</v>
      </c>
      <c r="O53" s="45">
        <v>1.012</v>
      </c>
      <c r="P53" s="45">
        <v>1.012</v>
      </c>
      <c r="Q53" s="45">
        <v>1.012</v>
      </c>
      <c r="R53" s="45">
        <v>1.012</v>
      </c>
      <c r="S53" s="45">
        <v>1.012</v>
      </c>
      <c r="T53" s="45">
        <v>1.012</v>
      </c>
      <c r="U53" s="45">
        <v>1.012</v>
      </c>
      <c r="V53" s="45">
        <v>1.012</v>
      </c>
      <c r="W53" s="45">
        <v>1.012</v>
      </c>
      <c r="X53" s="45">
        <v>1.012</v>
      </c>
      <c r="Y53" s="45">
        <v>1.012</v>
      </c>
      <c r="Z53" s="45">
        <v>1.012</v>
      </c>
      <c r="AA53" s="45">
        <v>1.012</v>
      </c>
      <c r="AB53" s="46">
        <v>1.012</v>
      </c>
      <c r="AD53" s="49"/>
      <c r="AE53" s="54"/>
    </row>
    <row r="54" spans="1:31" s="52" customFormat="1" x14ac:dyDescent="0.25">
      <c r="A54" s="227" t="s">
        <v>218</v>
      </c>
      <c r="B54" s="108" t="s">
        <v>162</v>
      </c>
      <c r="C54" s="250" t="s">
        <v>219</v>
      </c>
      <c r="D54" s="174" t="s">
        <v>155</v>
      </c>
      <c r="E54" s="56">
        <v>1.012</v>
      </c>
      <c r="F54" s="45">
        <v>1.012</v>
      </c>
      <c r="G54" s="45">
        <v>1.012</v>
      </c>
      <c r="H54" s="45">
        <v>1.012</v>
      </c>
      <c r="I54" s="45">
        <v>1.012</v>
      </c>
      <c r="J54" s="45">
        <v>1.012</v>
      </c>
      <c r="K54" s="45">
        <v>1.012</v>
      </c>
      <c r="L54" s="45">
        <v>1.012</v>
      </c>
      <c r="M54" s="45">
        <v>1.012</v>
      </c>
      <c r="N54" s="45">
        <v>1.012</v>
      </c>
      <c r="O54" s="45">
        <v>1.012</v>
      </c>
      <c r="P54" s="45">
        <v>1.012</v>
      </c>
      <c r="Q54" s="45">
        <v>1.012</v>
      </c>
      <c r="R54" s="45">
        <v>1.012</v>
      </c>
      <c r="S54" s="45">
        <v>1.012</v>
      </c>
      <c r="T54" s="45">
        <v>1.012</v>
      </c>
      <c r="U54" s="45">
        <v>1.012</v>
      </c>
      <c r="V54" s="45">
        <v>1.012</v>
      </c>
      <c r="W54" s="45">
        <v>1.012</v>
      </c>
      <c r="X54" s="45">
        <v>1.012</v>
      </c>
      <c r="Y54" s="45">
        <v>1.012</v>
      </c>
      <c r="Z54" s="45">
        <v>1.012</v>
      </c>
      <c r="AA54" s="45">
        <v>1.012</v>
      </c>
      <c r="AB54" s="46">
        <v>1.012</v>
      </c>
      <c r="AD54" s="49"/>
      <c r="AE54" s="54"/>
    </row>
    <row r="55" spans="1:31" s="52" customFormat="1" x14ac:dyDescent="0.25">
      <c r="A55" s="227" t="s">
        <v>220</v>
      </c>
      <c r="B55" s="108" t="s">
        <v>162</v>
      </c>
      <c r="C55" s="250" t="s">
        <v>225</v>
      </c>
      <c r="D55" s="174" t="s">
        <v>223</v>
      </c>
      <c r="E55" s="56">
        <v>1.012</v>
      </c>
      <c r="F55" s="45">
        <v>1.012</v>
      </c>
      <c r="G55" s="45">
        <v>1.012</v>
      </c>
      <c r="H55" s="45">
        <v>1.012</v>
      </c>
      <c r="I55" s="45">
        <v>1.012</v>
      </c>
      <c r="J55" s="45">
        <v>1.012</v>
      </c>
      <c r="K55" s="45">
        <v>1.012</v>
      </c>
      <c r="L55" s="45">
        <v>1.012</v>
      </c>
      <c r="M55" s="45">
        <v>1.012</v>
      </c>
      <c r="N55" s="45">
        <v>1.012</v>
      </c>
      <c r="O55" s="45">
        <v>1.012</v>
      </c>
      <c r="P55" s="45">
        <v>1.012</v>
      </c>
      <c r="Q55" s="45">
        <v>1.012</v>
      </c>
      <c r="R55" s="45">
        <v>1.012</v>
      </c>
      <c r="S55" s="45">
        <v>1.012</v>
      </c>
      <c r="T55" s="45">
        <v>1.012</v>
      </c>
      <c r="U55" s="45">
        <v>1.012</v>
      </c>
      <c r="V55" s="45">
        <v>1.012</v>
      </c>
      <c r="W55" s="45">
        <v>1.012</v>
      </c>
      <c r="X55" s="45">
        <v>1.012</v>
      </c>
      <c r="Y55" s="45">
        <v>1.012</v>
      </c>
      <c r="Z55" s="45">
        <v>1.012</v>
      </c>
      <c r="AA55" s="45">
        <v>1.012</v>
      </c>
      <c r="AB55" s="46">
        <v>1.012</v>
      </c>
      <c r="AD55" s="49"/>
      <c r="AE55" s="54"/>
    </row>
    <row r="56" spans="1:31" s="52" customFormat="1" x14ac:dyDescent="0.25">
      <c r="A56" s="227" t="s">
        <v>221</v>
      </c>
      <c r="B56" s="108" t="s">
        <v>162</v>
      </c>
      <c r="C56" s="250" t="s">
        <v>226</v>
      </c>
      <c r="D56" s="174" t="s">
        <v>224</v>
      </c>
      <c r="E56" s="56">
        <v>1.012</v>
      </c>
      <c r="F56" s="45">
        <v>1.012</v>
      </c>
      <c r="G56" s="45">
        <v>1.012</v>
      </c>
      <c r="H56" s="45">
        <v>1.012</v>
      </c>
      <c r="I56" s="45">
        <v>1.012</v>
      </c>
      <c r="J56" s="45">
        <v>1.012</v>
      </c>
      <c r="K56" s="45">
        <v>1.012</v>
      </c>
      <c r="L56" s="45">
        <v>1.012</v>
      </c>
      <c r="M56" s="45">
        <v>1.012</v>
      </c>
      <c r="N56" s="45">
        <v>1.012</v>
      </c>
      <c r="O56" s="45">
        <v>1.012</v>
      </c>
      <c r="P56" s="45">
        <v>1.012</v>
      </c>
      <c r="Q56" s="45">
        <v>1.012</v>
      </c>
      <c r="R56" s="45">
        <v>1.012</v>
      </c>
      <c r="S56" s="45">
        <v>1.012</v>
      </c>
      <c r="T56" s="45">
        <v>1.012</v>
      </c>
      <c r="U56" s="45">
        <v>1.012</v>
      </c>
      <c r="V56" s="45">
        <v>1.012</v>
      </c>
      <c r="W56" s="45">
        <v>1.012</v>
      </c>
      <c r="X56" s="45">
        <v>1.012</v>
      </c>
      <c r="Y56" s="45">
        <v>1.012</v>
      </c>
      <c r="Z56" s="45">
        <v>1.012</v>
      </c>
      <c r="AA56" s="45">
        <v>1.012</v>
      </c>
      <c r="AB56" s="46">
        <v>1.012</v>
      </c>
      <c r="AD56" s="49"/>
      <c r="AE56" s="54"/>
    </row>
    <row r="57" spans="1:31" s="52" customFormat="1" x14ac:dyDescent="0.25">
      <c r="A57" s="227" t="s">
        <v>222</v>
      </c>
      <c r="B57" s="108" t="s">
        <v>162</v>
      </c>
      <c r="C57" s="250" t="s">
        <v>227</v>
      </c>
      <c r="D57" s="174" t="s">
        <v>224</v>
      </c>
      <c r="E57" s="56">
        <v>1.012</v>
      </c>
      <c r="F57" s="45">
        <v>1.012</v>
      </c>
      <c r="G57" s="45">
        <v>1.012</v>
      </c>
      <c r="H57" s="45">
        <v>1.012</v>
      </c>
      <c r="I57" s="45">
        <v>1.012</v>
      </c>
      <c r="J57" s="45">
        <v>1.012</v>
      </c>
      <c r="K57" s="45">
        <v>1.012</v>
      </c>
      <c r="L57" s="45">
        <v>1.012</v>
      </c>
      <c r="M57" s="45">
        <v>1.012</v>
      </c>
      <c r="N57" s="45">
        <v>1.012</v>
      </c>
      <c r="O57" s="45">
        <v>1.012</v>
      </c>
      <c r="P57" s="45">
        <v>1.012</v>
      </c>
      <c r="Q57" s="45">
        <v>1.012</v>
      </c>
      <c r="R57" s="45">
        <v>1.012</v>
      </c>
      <c r="S57" s="45">
        <v>1.012</v>
      </c>
      <c r="T57" s="45">
        <v>1.012</v>
      </c>
      <c r="U57" s="45">
        <v>1.012</v>
      </c>
      <c r="V57" s="45">
        <v>1.012</v>
      </c>
      <c r="W57" s="45">
        <v>1.012</v>
      </c>
      <c r="X57" s="45">
        <v>1.012</v>
      </c>
      <c r="Y57" s="45">
        <v>1.012</v>
      </c>
      <c r="Z57" s="45">
        <v>1.012</v>
      </c>
      <c r="AA57" s="45">
        <v>1.012</v>
      </c>
      <c r="AB57" s="46">
        <v>1.012</v>
      </c>
      <c r="AD57" s="49"/>
      <c r="AE57" s="54"/>
    </row>
    <row r="58" spans="1:31" s="52" customFormat="1" x14ac:dyDescent="0.25">
      <c r="A58" s="227" t="s">
        <v>228</v>
      </c>
      <c r="B58" s="108" t="s">
        <v>162</v>
      </c>
      <c r="C58" s="250" t="s">
        <v>230</v>
      </c>
      <c r="D58" s="174" t="s">
        <v>233</v>
      </c>
      <c r="E58" s="56">
        <v>1</v>
      </c>
      <c r="F58" s="45">
        <v>1</v>
      </c>
      <c r="G58" s="45">
        <v>1</v>
      </c>
      <c r="H58" s="45">
        <v>1</v>
      </c>
      <c r="I58" s="45">
        <v>1</v>
      </c>
      <c r="J58" s="45">
        <v>1</v>
      </c>
      <c r="K58" s="45">
        <v>1</v>
      </c>
      <c r="L58" s="45">
        <v>1</v>
      </c>
      <c r="M58" s="45">
        <v>1</v>
      </c>
      <c r="N58" s="45">
        <v>1</v>
      </c>
      <c r="O58" s="45">
        <v>1</v>
      </c>
      <c r="P58" s="45">
        <v>1</v>
      </c>
      <c r="Q58" s="45">
        <v>1</v>
      </c>
      <c r="R58" s="45">
        <v>1</v>
      </c>
      <c r="S58" s="45">
        <v>1</v>
      </c>
      <c r="T58" s="45">
        <v>1</v>
      </c>
      <c r="U58" s="45">
        <v>1</v>
      </c>
      <c r="V58" s="45">
        <v>1</v>
      </c>
      <c r="W58" s="45">
        <v>1</v>
      </c>
      <c r="X58" s="45">
        <v>1</v>
      </c>
      <c r="Y58" s="45">
        <v>1</v>
      </c>
      <c r="Z58" s="45">
        <v>1</v>
      </c>
      <c r="AA58" s="45">
        <v>1</v>
      </c>
      <c r="AB58" s="46">
        <v>1</v>
      </c>
      <c r="AD58" s="49"/>
      <c r="AE58" s="54"/>
    </row>
    <row r="59" spans="1:31" s="52" customFormat="1" x14ac:dyDescent="0.25">
      <c r="A59" s="227" t="s">
        <v>229</v>
      </c>
      <c r="B59" s="108" t="s">
        <v>162</v>
      </c>
      <c r="C59" s="250" t="s">
        <v>231</v>
      </c>
      <c r="D59" s="174" t="s">
        <v>232</v>
      </c>
      <c r="E59" s="56">
        <v>1.012</v>
      </c>
      <c r="F59" s="45">
        <v>1.012</v>
      </c>
      <c r="G59" s="45">
        <v>1.012</v>
      </c>
      <c r="H59" s="45">
        <v>1.012</v>
      </c>
      <c r="I59" s="45">
        <v>1.012</v>
      </c>
      <c r="J59" s="45">
        <v>1.012</v>
      </c>
      <c r="K59" s="45">
        <v>1.012</v>
      </c>
      <c r="L59" s="45">
        <v>1.012</v>
      </c>
      <c r="M59" s="45">
        <v>1.012</v>
      </c>
      <c r="N59" s="45">
        <v>1.012</v>
      </c>
      <c r="O59" s="45">
        <v>1.012</v>
      </c>
      <c r="P59" s="45">
        <v>1.012</v>
      </c>
      <c r="Q59" s="45">
        <v>1.012</v>
      </c>
      <c r="R59" s="45">
        <v>1.012</v>
      </c>
      <c r="S59" s="45">
        <v>1.012</v>
      </c>
      <c r="T59" s="45">
        <v>1.012</v>
      </c>
      <c r="U59" s="45">
        <v>1.012</v>
      </c>
      <c r="V59" s="45">
        <v>1.012</v>
      </c>
      <c r="W59" s="45">
        <v>1.012</v>
      </c>
      <c r="X59" s="45">
        <v>1.012</v>
      </c>
      <c r="Y59" s="45">
        <v>1.012</v>
      </c>
      <c r="Z59" s="45">
        <v>1.012</v>
      </c>
      <c r="AA59" s="45">
        <v>1.012</v>
      </c>
      <c r="AB59" s="46">
        <v>1.012</v>
      </c>
      <c r="AD59" s="49"/>
      <c r="AE59" s="54"/>
    </row>
    <row r="60" spans="1:31" s="52" customFormat="1" x14ac:dyDescent="0.25">
      <c r="A60" s="228" t="s">
        <v>240</v>
      </c>
      <c r="B60" s="108" t="s">
        <v>162</v>
      </c>
      <c r="C60" s="250" t="s">
        <v>241</v>
      </c>
      <c r="D60" s="179" t="s">
        <v>232</v>
      </c>
      <c r="E60" s="56">
        <v>1.012</v>
      </c>
      <c r="F60" s="45">
        <v>1.012</v>
      </c>
      <c r="G60" s="45">
        <v>1.012</v>
      </c>
      <c r="H60" s="45">
        <v>1.012</v>
      </c>
      <c r="I60" s="45">
        <v>1.012</v>
      </c>
      <c r="J60" s="45">
        <v>1.012</v>
      </c>
      <c r="K60" s="45">
        <v>1.012</v>
      </c>
      <c r="L60" s="45">
        <v>1.012</v>
      </c>
      <c r="M60" s="45">
        <v>1.012</v>
      </c>
      <c r="N60" s="45">
        <v>1.012</v>
      </c>
      <c r="O60" s="45">
        <v>1.012</v>
      </c>
      <c r="P60" s="45">
        <v>1.012</v>
      </c>
      <c r="Q60" s="45">
        <v>1.012</v>
      </c>
      <c r="R60" s="45">
        <v>1.012</v>
      </c>
      <c r="S60" s="45">
        <v>1.012</v>
      </c>
      <c r="T60" s="45">
        <v>1.012</v>
      </c>
      <c r="U60" s="45">
        <v>1.012</v>
      </c>
      <c r="V60" s="45">
        <v>1.012</v>
      </c>
      <c r="W60" s="45">
        <v>1.012</v>
      </c>
      <c r="X60" s="45">
        <v>1.012</v>
      </c>
      <c r="Y60" s="45">
        <v>1.012</v>
      </c>
      <c r="Z60" s="45">
        <v>1.012</v>
      </c>
      <c r="AA60" s="45">
        <v>1.012</v>
      </c>
      <c r="AB60" s="46">
        <v>1.012</v>
      </c>
      <c r="AD60" s="49"/>
      <c r="AE60" s="54"/>
    </row>
    <row r="61" spans="1:31" s="52" customFormat="1" x14ac:dyDescent="0.25">
      <c r="A61" s="228" t="s">
        <v>239</v>
      </c>
      <c r="B61" s="108" t="s">
        <v>162</v>
      </c>
      <c r="C61" s="250" t="s">
        <v>242</v>
      </c>
      <c r="D61" s="180" t="s">
        <v>224</v>
      </c>
      <c r="E61" s="56">
        <v>1.012</v>
      </c>
      <c r="F61" s="45">
        <v>1.012</v>
      </c>
      <c r="G61" s="45">
        <v>1.012</v>
      </c>
      <c r="H61" s="45">
        <v>1.012</v>
      </c>
      <c r="I61" s="45">
        <v>1.012</v>
      </c>
      <c r="J61" s="45">
        <v>1.012</v>
      </c>
      <c r="K61" s="45">
        <v>1.012</v>
      </c>
      <c r="L61" s="45">
        <v>1.012</v>
      </c>
      <c r="M61" s="45">
        <v>1.012</v>
      </c>
      <c r="N61" s="45">
        <v>1.012</v>
      </c>
      <c r="O61" s="45">
        <v>1.012</v>
      </c>
      <c r="P61" s="45">
        <v>1.012</v>
      </c>
      <c r="Q61" s="45">
        <v>1.012</v>
      </c>
      <c r="R61" s="45">
        <v>1.012</v>
      </c>
      <c r="S61" s="45">
        <v>1.012</v>
      </c>
      <c r="T61" s="45">
        <v>1.012</v>
      </c>
      <c r="U61" s="45">
        <v>1.012</v>
      </c>
      <c r="V61" s="45">
        <v>1.012</v>
      </c>
      <c r="W61" s="45">
        <v>1.012</v>
      </c>
      <c r="X61" s="45">
        <v>1.012</v>
      </c>
      <c r="Y61" s="45">
        <v>1.012</v>
      </c>
      <c r="Z61" s="45">
        <v>1.012</v>
      </c>
      <c r="AA61" s="45">
        <v>1.012</v>
      </c>
      <c r="AB61" s="46">
        <v>1.012</v>
      </c>
      <c r="AD61" s="49"/>
      <c r="AE61" s="54"/>
    </row>
    <row r="62" spans="1:31" s="57" customFormat="1" x14ac:dyDescent="0.25">
      <c r="A62" s="229" t="s">
        <v>243</v>
      </c>
      <c r="B62" s="108" t="s">
        <v>162</v>
      </c>
      <c r="C62" s="252" t="s">
        <v>268</v>
      </c>
      <c r="D62" s="180" t="s">
        <v>224</v>
      </c>
      <c r="E62" s="56">
        <v>1.012</v>
      </c>
      <c r="F62" s="45">
        <v>1.012</v>
      </c>
      <c r="G62" s="45">
        <v>1.012</v>
      </c>
      <c r="H62" s="45">
        <v>1.012</v>
      </c>
      <c r="I62" s="45">
        <v>1.012</v>
      </c>
      <c r="J62" s="45">
        <v>1.012</v>
      </c>
      <c r="K62" s="45">
        <v>1.012</v>
      </c>
      <c r="L62" s="45">
        <v>1.012</v>
      </c>
      <c r="M62" s="45">
        <v>1.012</v>
      </c>
      <c r="N62" s="45">
        <v>1.012</v>
      </c>
      <c r="O62" s="45">
        <v>1.012</v>
      </c>
      <c r="P62" s="45">
        <v>1.012</v>
      </c>
      <c r="Q62" s="45">
        <v>1.012</v>
      </c>
      <c r="R62" s="45">
        <v>1.012</v>
      </c>
      <c r="S62" s="45">
        <v>1.012</v>
      </c>
      <c r="T62" s="45">
        <v>1.012</v>
      </c>
      <c r="U62" s="45">
        <v>1.012</v>
      </c>
      <c r="V62" s="45">
        <v>1.012</v>
      </c>
      <c r="W62" s="45">
        <v>1.012</v>
      </c>
      <c r="X62" s="45">
        <v>1.012</v>
      </c>
      <c r="Y62" s="45">
        <v>1.012</v>
      </c>
      <c r="Z62" s="45">
        <v>1.012</v>
      </c>
      <c r="AA62" s="45">
        <v>1.012</v>
      </c>
      <c r="AB62" s="46">
        <v>1.012</v>
      </c>
      <c r="AD62" s="60"/>
      <c r="AE62" s="58"/>
    </row>
    <row r="63" spans="1:31" s="57" customFormat="1" x14ac:dyDescent="0.25">
      <c r="A63" s="230" t="s">
        <v>246</v>
      </c>
      <c r="B63" s="108" t="s">
        <v>162</v>
      </c>
      <c r="C63" s="252" t="s">
        <v>267</v>
      </c>
      <c r="D63" s="179" t="s">
        <v>232</v>
      </c>
      <c r="E63" s="56">
        <v>1.012</v>
      </c>
      <c r="F63" s="45">
        <v>1.012</v>
      </c>
      <c r="G63" s="45">
        <v>1.012</v>
      </c>
      <c r="H63" s="45">
        <v>1.012</v>
      </c>
      <c r="I63" s="45">
        <v>1.012</v>
      </c>
      <c r="J63" s="45">
        <v>1.012</v>
      </c>
      <c r="K63" s="45">
        <v>1.012</v>
      </c>
      <c r="L63" s="45">
        <v>1.012</v>
      </c>
      <c r="M63" s="45">
        <v>1.012</v>
      </c>
      <c r="N63" s="45">
        <v>1.012</v>
      </c>
      <c r="O63" s="45">
        <v>1.012</v>
      </c>
      <c r="P63" s="45">
        <v>1.012</v>
      </c>
      <c r="Q63" s="45">
        <v>1.012</v>
      </c>
      <c r="R63" s="45">
        <v>1.012</v>
      </c>
      <c r="S63" s="45">
        <v>1.012</v>
      </c>
      <c r="T63" s="45">
        <v>1.012</v>
      </c>
      <c r="U63" s="45">
        <v>1.012</v>
      </c>
      <c r="V63" s="45">
        <v>1.012</v>
      </c>
      <c r="W63" s="45">
        <v>1.012</v>
      </c>
      <c r="X63" s="45">
        <v>1.012</v>
      </c>
      <c r="Y63" s="45">
        <v>1.012</v>
      </c>
      <c r="Z63" s="45">
        <v>1.012</v>
      </c>
      <c r="AA63" s="45">
        <v>1.012</v>
      </c>
      <c r="AB63" s="46">
        <v>1.012</v>
      </c>
      <c r="AD63" s="60"/>
      <c r="AE63" s="58"/>
    </row>
    <row r="64" spans="1:31" s="57" customFormat="1" x14ac:dyDescent="0.25">
      <c r="A64" s="231" t="s">
        <v>248</v>
      </c>
      <c r="B64" s="108" t="s">
        <v>162</v>
      </c>
      <c r="C64" s="253" t="s">
        <v>249</v>
      </c>
      <c r="D64" s="180" t="s">
        <v>223</v>
      </c>
      <c r="E64" s="56">
        <v>1.012</v>
      </c>
      <c r="F64" s="45">
        <v>1.012</v>
      </c>
      <c r="G64" s="45">
        <v>1.012</v>
      </c>
      <c r="H64" s="45">
        <v>1.012</v>
      </c>
      <c r="I64" s="45">
        <v>1.012</v>
      </c>
      <c r="J64" s="45">
        <v>1.012</v>
      </c>
      <c r="K64" s="45">
        <v>1.012</v>
      </c>
      <c r="L64" s="45">
        <v>1.012</v>
      </c>
      <c r="M64" s="45">
        <v>1.012</v>
      </c>
      <c r="N64" s="45">
        <v>1.012</v>
      </c>
      <c r="O64" s="45">
        <v>1.012</v>
      </c>
      <c r="P64" s="45">
        <v>1.012</v>
      </c>
      <c r="Q64" s="45">
        <v>1.012</v>
      </c>
      <c r="R64" s="45">
        <v>1.012</v>
      </c>
      <c r="S64" s="45">
        <v>1.012</v>
      </c>
      <c r="T64" s="45">
        <v>1.012</v>
      </c>
      <c r="U64" s="45">
        <v>1.012</v>
      </c>
      <c r="V64" s="45">
        <v>1.012</v>
      </c>
      <c r="W64" s="45">
        <v>1.012</v>
      </c>
      <c r="X64" s="45">
        <v>1.012</v>
      </c>
      <c r="Y64" s="45">
        <v>1.012</v>
      </c>
      <c r="Z64" s="45">
        <v>1.012</v>
      </c>
      <c r="AA64" s="45">
        <v>1.012</v>
      </c>
      <c r="AB64" s="46">
        <v>1.012</v>
      </c>
      <c r="AD64" s="60"/>
      <c r="AE64" s="58"/>
    </row>
    <row r="65" spans="1:31" s="57" customFormat="1" x14ac:dyDescent="0.25">
      <c r="A65" s="232" t="s">
        <v>250</v>
      </c>
      <c r="B65" s="108" t="s">
        <v>162</v>
      </c>
      <c r="C65" s="254" t="s">
        <v>251</v>
      </c>
      <c r="D65" s="180" t="s">
        <v>224</v>
      </c>
      <c r="E65" s="56">
        <v>1.012</v>
      </c>
      <c r="F65" s="45">
        <v>1.012</v>
      </c>
      <c r="G65" s="45">
        <v>1.012</v>
      </c>
      <c r="H65" s="45">
        <v>1.012</v>
      </c>
      <c r="I65" s="45">
        <v>1.012</v>
      </c>
      <c r="J65" s="45">
        <v>1.012</v>
      </c>
      <c r="K65" s="45">
        <v>1.012</v>
      </c>
      <c r="L65" s="45">
        <v>1.012</v>
      </c>
      <c r="M65" s="45">
        <v>1.012</v>
      </c>
      <c r="N65" s="45">
        <v>1.012</v>
      </c>
      <c r="O65" s="45">
        <v>1.012</v>
      </c>
      <c r="P65" s="45">
        <v>1.012</v>
      </c>
      <c r="Q65" s="45">
        <v>1.012</v>
      </c>
      <c r="R65" s="45">
        <v>1.012</v>
      </c>
      <c r="S65" s="45">
        <v>1.012</v>
      </c>
      <c r="T65" s="45">
        <v>1.012</v>
      </c>
      <c r="U65" s="45">
        <v>1.012</v>
      </c>
      <c r="V65" s="45">
        <v>1.012</v>
      </c>
      <c r="W65" s="45">
        <v>1.012</v>
      </c>
      <c r="X65" s="45">
        <v>1.012</v>
      </c>
      <c r="Y65" s="45">
        <v>1.012</v>
      </c>
      <c r="Z65" s="45">
        <v>1.012</v>
      </c>
      <c r="AA65" s="45">
        <v>1.012</v>
      </c>
      <c r="AB65" s="46">
        <v>1.012</v>
      </c>
      <c r="AD65" s="60"/>
      <c r="AE65" s="58"/>
    </row>
    <row r="66" spans="1:31" s="57" customFormat="1" x14ac:dyDescent="0.25">
      <c r="A66" s="131" t="s">
        <v>260</v>
      </c>
      <c r="B66" s="108" t="s">
        <v>162</v>
      </c>
      <c r="C66" s="254" t="s">
        <v>261</v>
      </c>
      <c r="D66" s="181" t="s">
        <v>262</v>
      </c>
      <c r="E66" s="56">
        <v>1.012</v>
      </c>
      <c r="F66" s="45">
        <v>1.012</v>
      </c>
      <c r="G66" s="45">
        <v>1.012</v>
      </c>
      <c r="H66" s="45">
        <v>1.012</v>
      </c>
      <c r="I66" s="45">
        <v>1.012</v>
      </c>
      <c r="J66" s="45">
        <v>1.012</v>
      </c>
      <c r="K66" s="45">
        <v>1.012</v>
      </c>
      <c r="L66" s="45">
        <v>1.012</v>
      </c>
      <c r="M66" s="45">
        <v>1.012</v>
      </c>
      <c r="N66" s="45">
        <v>1.012</v>
      </c>
      <c r="O66" s="45">
        <v>1.012</v>
      </c>
      <c r="P66" s="45">
        <v>1.012</v>
      </c>
      <c r="Q66" s="45">
        <v>1.012</v>
      </c>
      <c r="R66" s="45">
        <v>1.012</v>
      </c>
      <c r="S66" s="45">
        <v>1.012</v>
      </c>
      <c r="T66" s="45">
        <v>1.012</v>
      </c>
      <c r="U66" s="45">
        <v>1.012</v>
      </c>
      <c r="V66" s="45">
        <v>1.012</v>
      </c>
      <c r="W66" s="45">
        <v>1.012</v>
      </c>
      <c r="X66" s="45">
        <v>1.012</v>
      </c>
      <c r="Y66" s="45">
        <v>1.012</v>
      </c>
      <c r="Z66" s="45">
        <v>1.012</v>
      </c>
      <c r="AA66" s="45">
        <v>1.012</v>
      </c>
      <c r="AB66" s="46">
        <v>1.012</v>
      </c>
      <c r="AD66" s="60"/>
      <c r="AE66" s="58"/>
    </row>
    <row r="67" spans="1:31" s="57" customFormat="1" x14ac:dyDescent="0.25">
      <c r="A67" s="233" t="s">
        <v>265</v>
      </c>
      <c r="B67" s="108" t="s">
        <v>162</v>
      </c>
      <c r="C67" s="255" t="s">
        <v>266</v>
      </c>
      <c r="D67" s="182" t="s">
        <v>262</v>
      </c>
      <c r="E67" s="56">
        <v>1.012</v>
      </c>
      <c r="F67" s="45">
        <v>1.012</v>
      </c>
      <c r="G67" s="45">
        <v>1.012</v>
      </c>
      <c r="H67" s="45">
        <v>1.012</v>
      </c>
      <c r="I67" s="45">
        <v>1.012</v>
      </c>
      <c r="J67" s="45">
        <v>1.012</v>
      </c>
      <c r="K67" s="45">
        <v>1.012</v>
      </c>
      <c r="L67" s="45">
        <v>1.012</v>
      </c>
      <c r="M67" s="45">
        <v>1.012</v>
      </c>
      <c r="N67" s="45">
        <v>1.012</v>
      </c>
      <c r="O67" s="45">
        <v>1.012</v>
      </c>
      <c r="P67" s="45">
        <v>1.012</v>
      </c>
      <c r="Q67" s="45">
        <v>1.012</v>
      </c>
      <c r="R67" s="45">
        <v>1.012</v>
      </c>
      <c r="S67" s="45">
        <v>1.012</v>
      </c>
      <c r="T67" s="45">
        <v>1.012</v>
      </c>
      <c r="U67" s="45">
        <v>1.012</v>
      </c>
      <c r="V67" s="45">
        <v>1.012</v>
      </c>
      <c r="W67" s="45">
        <v>1.012</v>
      </c>
      <c r="X67" s="45">
        <v>1.012</v>
      </c>
      <c r="Y67" s="45">
        <v>1.012</v>
      </c>
      <c r="Z67" s="45">
        <v>1.012</v>
      </c>
      <c r="AA67" s="45">
        <v>1.012</v>
      </c>
      <c r="AB67" s="46">
        <v>1.012</v>
      </c>
      <c r="AD67" s="60"/>
      <c r="AE67" s="58"/>
    </row>
    <row r="68" spans="1:31" s="57" customFormat="1" x14ac:dyDescent="0.25">
      <c r="A68" s="232" t="s">
        <v>269</v>
      </c>
      <c r="B68" s="108" t="s">
        <v>162</v>
      </c>
      <c r="C68" s="254" t="s">
        <v>272</v>
      </c>
      <c r="D68" s="137" t="s">
        <v>271</v>
      </c>
      <c r="E68" s="56">
        <v>1.012</v>
      </c>
      <c r="F68" s="45">
        <v>1.012</v>
      </c>
      <c r="G68" s="45">
        <v>1.012</v>
      </c>
      <c r="H68" s="45">
        <v>1.012</v>
      </c>
      <c r="I68" s="45">
        <v>1.012</v>
      </c>
      <c r="J68" s="45">
        <v>1.012</v>
      </c>
      <c r="K68" s="45">
        <v>1.012</v>
      </c>
      <c r="L68" s="45">
        <v>1.012</v>
      </c>
      <c r="M68" s="45">
        <v>1.012</v>
      </c>
      <c r="N68" s="45">
        <v>1.012</v>
      </c>
      <c r="O68" s="45">
        <v>1.012</v>
      </c>
      <c r="P68" s="45">
        <v>1.012</v>
      </c>
      <c r="Q68" s="45">
        <v>1.012</v>
      </c>
      <c r="R68" s="45">
        <v>1.012</v>
      </c>
      <c r="S68" s="45">
        <v>1.012</v>
      </c>
      <c r="T68" s="45">
        <v>1.012</v>
      </c>
      <c r="U68" s="45">
        <v>1.012</v>
      </c>
      <c r="V68" s="45">
        <v>1.012</v>
      </c>
      <c r="W68" s="45">
        <v>1.012</v>
      </c>
      <c r="X68" s="45">
        <v>1.012</v>
      </c>
      <c r="Y68" s="45">
        <v>1.012</v>
      </c>
      <c r="Z68" s="45">
        <v>1.012</v>
      </c>
      <c r="AA68" s="45">
        <v>1.012</v>
      </c>
      <c r="AB68" s="46">
        <v>1.012</v>
      </c>
      <c r="AD68" s="60"/>
      <c r="AE68" s="58"/>
    </row>
    <row r="69" spans="1:31" s="57" customFormat="1" x14ac:dyDescent="0.25">
      <c r="A69" s="232" t="s">
        <v>270</v>
      </c>
      <c r="B69" s="108" t="s">
        <v>162</v>
      </c>
      <c r="C69" s="256" t="s">
        <v>273</v>
      </c>
      <c r="D69" s="137" t="s">
        <v>271</v>
      </c>
      <c r="E69" s="56">
        <v>1.012</v>
      </c>
      <c r="F69" s="45">
        <v>1.012</v>
      </c>
      <c r="G69" s="45">
        <v>1.012</v>
      </c>
      <c r="H69" s="45">
        <v>1.012</v>
      </c>
      <c r="I69" s="45">
        <v>1.012</v>
      </c>
      <c r="J69" s="45">
        <v>1.012</v>
      </c>
      <c r="K69" s="45">
        <v>1.012</v>
      </c>
      <c r="L69" s="45">
        <v>1.012</v>
      </c>
      <c r="M69" s="45">
        <v>1.012</v>
      </c>
      <c r="N69" s="45">
        <v>1.012</v>
      </c>
      <c r="O69" s="45">
        <v>1.012</v>
      </c>
      <c r="P69" s="45">
        <v>1.012</v>
      </c>
      <c r="Q69" s="45">
        <v>1.012</v>
      </c>
      <c r="R69" s="45">
        <v>1.012</v>
      </c>
      <c r="S69" s="45">
        <v>1.012</v>
      </c>
      <c r="T69" s="45">
        <v>1.012</v>
      </c>
      <c r="U69" s="45">
        <v>1.012</v>
      </c>
      <c r="V69" s="45">
        <v>1.012</v>
      </c>
      <c r="W69" s="45">
        <v>1.012</v>
      </c>
      <c r="X69" s="45">
        <v>1.012</v>
      </c>
      <c r="Y69" s="45">
        <v>1.012</v>
      </c>
      <c r="Z69" s="45">
        <v>1.012</v>
      </c>
      <c r="AA69" s="45">
        <v>1.012</v>
      </c>
      <c r="AB69" s="46">
        <v>1.012</v>
      </c>
      <c r="AD69" s="60"/>
      <c r="AE69" s="58"/>
    </row>
    <row r="70" spans="1:31" s="57" customFormat="1" x14ac:dyDescent="0.25">
      <c r="A70" s="234" t="s">
        <v>276</v>
      </c>
      <c r="B70" s="240" t="s">
        <v>162</v>
      </c>
      <c r="C70" s="240" t="s">
        <v>275</v>
      </c>
      <c r="D70" s="183" t="s">
        <v>232</v>
      </c>
      <c r="E70" s="56">
        <v>1.012</v>
      </c>
      <c r="F70" s="45">
        <v>1.012</v>
      </c>
      <c r="G70" s="45">
        <v>1.012</v>
      </c>
      <c r="H70" s="45">
        <v>1.012</v>
      </c>
      <c r="I70" s="45">
        <v>1.012</v>
      </c>
      <c r="J70" s="45">
        <v>1.012</v>
      </c>
      <c r="K70" s="45">
        <v>1.012</v>
      </c>
      <c r="L70" s="45">
        <v>1.012</v>
      </c>
      <c r="M70" s="45">
        <v>1.012</v>
      </c>
      <c r="N70" s="45">
        <v>1.012</v>
      </c>
      <c r="O70" s="45">
        <v>1.012</v>
      </c>
      <c r="P70" s="45">
        <v>1.012</v>
      </c>
      <c r="Q70" s="45">
        <v>1.012</v>
      </c>
      <c r="R70" s="45">
        <v>1.012</v>
      </c>
      <c r="S70" s="45">
        <v>1.012</v>
      </c>
      <c r="T70" s="45">
        <v>1.012</v>
      </c>
      <c r="U70" s="45">
        <v>1.012</v>
      </c>
      <c r="V70" s="45">
        <v>1.012</v>
      </c>
      <c r="W70" s="45">
        <v>1.012</v>
      </c>
      <c r="X70" s="45">
        <v>1.012</v>
      </c>
      <c r="Y70" s="45">
        <v>1.012</v>
      </c>
      <c r="Z70" s="45">
        <v>1.012</v>
      </c>
      <c r="AA70" s="45">
        <v>1.012</v>
      </c>
      <c r="AB70" s="46">
        <v>1.012</v>
      </c>
      <c r="AD70" s="60"/>
      <c r="AE70" s="58"/>
    </row>
    <row r="71" spans="1:31" s="57" customFormat="1" x14ac:dyDescent="0.25">
      <c r="A71" s="228" t="s">
        <v>236</v>
      </c>
      <c r="B71" s="257" t="s">
        <v>234</v>
      </c>
      <c r="C71" s="250" t="s">
        <v>235</v>
      </c>
      <c r="D71" s="180" t="s">
        <v>223</v>
      </c>
      <c r="E71" s="56">
        <v>1.012</v>
      </c>
      <c r="F71" s="45">
        <v>1.012</v>
      </c>
      <c r="G71" s="45">
        <v>1.012</v>
      </c>
      <c r="H71" s="45">
        <v>1.012</v>
      </c>
      <c r="I71" s="45">
        <v>1.012</v>
      </c>
      <c r="J71" s="45">
        <v>1.012</v>
      </c>
      <c r="K71" s="45">
        <v>1.012</v>
      </c>
      <c r="L71" s="45">
        <v>1.012</v>
      </c>
      <c r="M71" s="45">
        <v>1.012</v>
      </c>
      <c r="N71" s="45">
        <v>1.012</v>
      </c>
      <c r="O71" s="45">
        <v>1.012</v>
      </c>
      <c r="P71" s="45">
        <v>1.012</v>
      </c>
      <c r="Q71" s="45">
        <v>1.012</v>
      </c>
      <c r="R71" s="45">
        <v>1.012</v>
      </c>
      <c r="S71" s="45">
        <v>1.012</v>
      </c>
      <c r="T71" s="45">
        <v>1.012</v>
      </c>
      <c r="U71" s="45">
        <v>1.012</v>
      </c>
      <c r="V71" s="45">
        <v>1.012</v>
      </c>
      <c r="W71" s="45">
        <v>1.012</v>
      </c>
      <c r="X71" s="45">
        <v>1.012</v>
      </c>
      <c r="Y71" s="45">
        <v>1.012</v>
      </c>
      <c r="Z71" s="45">
        <v>1.012</v>
      </c>
      <c r="AA71" s="45">
        <v>1.012</v>
      </c>
      <c r="AB71" s="46">
        <v>1.012</v>
      </c>
      <c r="AD71" s="60"/>
      <c r="AE71" s="58"/>
    </row>
    <row r="72" spans="1:31" s="57" customFormat="1" x14ac:dyDescent="0.25">
      <c r="A72" s="228" t="s">
        <v>238</v>
      </c>
      <c r="B72" s="257" t="s">
        <v>234</v>
      </c>
      <c r="C72" s="250" t="s">
        <v>237</v>
      </c>
      <c r="D72" s="135" t="s">
        <v>158</v>
      </c>
      <c r="E72" s="56">
        <v>1.012</v>
      </c>
      <c r="F72" s="45">
        <v>1.012</v>
      </c>
      <c r="G72" s="45">
        <v>1.012</v>
      </c>
      <c r="H72" s="45">
        <v>1.012</v>
      </c>
      <c r="I72" s="45">
        <v>1.012</v>
      </c>
      <c r="J72" s="45">
        <v>1.012</v>
      </c>
      <c r="K72" s="45">
        <v>1.012</v>
      </c>
      <c r="L72" s="45">
        <v>1.012</v>
      </c>
      <c r="M72" s="45">
        <v>1.012</v>
      </c>
      <c r="N72" s="45">
        <v>1.012</v>
      </c>
      <c r="O72" s="45">
        <v>1.012</v>
      </c>
      <c r="P72" s="45">
        <v>1.012</v>
      </c>
      <c r="Q72" s="45">
        <v>1.012</v>
      </c>
      <c r="R72" s="45">
        <v>1.012</v>
      </c>
      <c r="S72" s="45">
        <v>1.012</v>
      </c>
      <c r="T72" s="45">
        <v>1.012</v>
      </c>
      <c r="U72" s="45">
        <v>1.012</v>
      </c>
      <c r="V72" s="45">
        <v>1.012</v>
      </c>
      <c r="W72" s="45">
        <v>1.012</v>
      </c>
      <c r="X72" s="45">
        <v>1.012</v>
      </c>
      <c r="Y72" s="45">
        <v>1.012</v>
      </c>
      <c r="Z72" s="45">
        <v>1.012</v>
      </c>
      <c r="AA72" s="45">
        <v>1.012</v>
      </c>
      <c r="AB72" s="46">
        <v>1.012</v>
      </c>
      <c r="AD72" s="60"/>
      <c r="AE72" s="58"/>
    </row>
    <row r="73" spans="1:31" s="57" customFormat="1" x14ac:dyDescent="0.25">
      <c r="A73" s="230" t="s">
        <v>244</v>
      </c>
      <c r="B73" s="257" t="s">
        <v>234</v>
      </c>
      <c r="C73" s="258" t="s">
        <v>245</v>
      </c>
      <c r="D73" s="135" t="s">
        <v>158</v>
      </c>
      <c r="E73" s="56">
        <v>1.012</v>
      </c>
      <c r="F73" s="45">
        <v>1.012</v>
      </c>
      <c r="G73" s="45">
        <v>1.012</v>
      </c>
      <c r="H73" s="45">
        <v>1.012</v>
      </c>
      <c r="I73" s="45">
        <v>1.012</v>
      </c>
      <c r="J73" s="45">
        <v>1.012</v>
      </c>
      <c r="K73" s="45">
        <v>1.012</v>
      </c>
      <c r="L73" s="45">
        <v>1.012</v>
      </c>
      <c r="M73" s="45">
        <v>1.012</v>
      </c>
      <c r="N73" s="45">
        <v>1.012</v>
      </c>
      <c r="O73" s="45">
        <v>1.012</v>
      </c>
      <c r="P73" s="45">
        <v>1.012</v>
      </c>
      <c r="Q73" s="45">
        <v>1.012</v>
      </c>
      <c r="R73" s="45">
        <v>1.012</v>
      </c>
      <c r="S73" s="45">
        <v>1.012</v>
      </c>
      <c r="T73" s="45">
        <v>1.012</v>
      </c>
      <c r="U73" s="45">
        <v>1.012</v>
      </c>
      <c r="V73" s="45">
        <v>1.012</v>
      </c>
      <c r="W73" s="45">
        <v>1.012</v>
      </c>
      <c r="X73" s="45">
        <v>1.012</v>
      </c>
      <c r="Y73" s="45">
        <v>1.012</v>
      </c>
      <c r="Z73" s="45">
        <v>1.012</v>
      </c>
      <c r="AA73" s="45">
        <v>1.012</v>
      </c>
      <c r="AB73" s="46">
        <v>1.012</v>
      </c>
      <c r="AD73" s="60"/>
      <c r="AE73" s="58"/>
    </row>
    <row r="74" spans="1:31" s="57" customFormat="1" x14ac:dyDescent="0.25">
      <c r="A74" s="235" t="s">
        <v>263</v>
      </c>
      <c r="B74" s="257" t="s">
        <v>234</v>
      </c>
      <c r="C74" s="134" t="s">
        <v>264</v>
      </c>
      <c r="D74" s="135" t="s">
        <v>158</v>
      </c>
      <c r="E74" s="56">
        <v>1.012</v>
      </c>
      <c r="F74" s="45">
        <v>1.012</v>
      </c>
      <c r="G74" s="45">
        <v>1.012</v>
      </c>
      <c r="H74" s="45">
        <v>1.012</v>
      </c>
      <c r="I74" s="45">
        <v>1.012</v>
      </c>
      <c r="J74" s="45">
        <v>1.012</v>
      </c>
      <c r="K74" s="45">
        <v>1.012</v>
      </c>
      <c r="L74" s="45">
        <v>1.012</v>
      </c>
      <c r="M74" s="45">
        <v>1.012</v>
      </c>
      <c r="N74" s="45">
        <v>1.012</v>
      </c>
      <c r="O74" s="45">
        <v>1.012</v>
      </c>
      <c r="P74" s="45">
        <v>1.012</v>
      </c>
      <c r="Q74" s="45">
        <v>1.012</v>
      </c>
      <c r="R74" s="45">
        <v>1.012</v>
      </c>
      <c r="S74" s="45">
        <v>1.012</v>
      </c>
      <c r="T74" s="45">
        <v>1.012</v>
      </c>
      <c r="U74" s="45">
        <v>1.012</v>
      </c>
      <c r="V74" s="45">
        <v>1.012</v>
      </c>
      <c r="W74" s="45">
        <v>1.012</v>
      </c>
      <c r="X74" s="45">
        <v>1.012</v>
      </c>
      <c r="Y74" s="45">
        <v>1.012</v>
      </c>
      <c r="Z74" s="45">
        <v>1.012</v>
      </c>
      <c r="AA74" s="45">
        <v>1.012</v>
      </c>
      <c r="AB74" s="46">
        <v>1.012</v>
      </c>
      <c r="AD74" s="60"/>
      <c r="AE74" s="58"/>
    </row>
    <row r="75" spans="1:31" s="57" customFormat="1" x14ac:dyDescent="0.25">
      <c r="A75" s="236" t="s">
        <v>193</v>
      </c>
      <c r="B75" s="108" t="s">
        <v>194</v>
      </c>
      <c r="C75" s="108" t="s">
        <v>195</v>
      </c>
      <c r="D75" s="212" t="s">
        <v>146</v>
      </c>
      <c r="E75" s="66">
        <v>1.012</v>
      </c>
      <c r="F75" s="67">
        <v>1.012</v>
      </c>
      <c r="G75" s="67">
        <v>1.012</v>
      </c>
      <c r="H75" s="67">
        <v>1.012</v>
      </c>
      <c r="I75" s="67">
        <v>1.012</v>
      </c>
      <c r="J75" s="67">
        <v>1.012</v>
      </c>
      <c r="K75" s="67">
        <v>1.012</v>
      </c>
      <c r="L75" s="67">
        <v>1.012</v>
      </c>
      <c r="M75" s="67">
        <v>1.012</v>
      </c>
      <c r="N75" s="67">
        <v>1.012</v>
      </c>
      <c r="O75" s="67">
        <v>1.012</v>
      </c>
      <c r="P75" s="67">
        <v>1.012</v>
      </c>
      <c r="Q75" s="67">
        <v>1.012</v>
      </c>
      <c r="R75" s="67">
        <v>1.012</v>
      </c>
      <c r="S75" s="67">
        <v>1.012</v>
      </c>
      <c r="T75" s="67">
        <v>1.012</v>
      </c>
      <c r="U75" s="67">
        <v>1.012</v>
      </c>
      <c r="V75" s="67">
        <v>1.012</v>
      </c>
      <c r="W75" s="67">
        <v>1.012</v>
      </c>
      <c r="X75" s="67">
        <v>1.012</v>
      </c>
      <c r="Y75" s="67">
        <v>1.012</v>
      </c>
      <c r="Z75" s="67">
        <v>1.012</v>
      </c>
      <c r="AA75" s="67">
        <v>1.012</v>
      </c>
      <c r="AB75" s="68">
        <v>1.012</v>
      </c>
      <c r="AD75" s="60"/>
      <c r="AE75" s="58"/>
    </row>
    <row r="76" spans="1:31" s="57" customFormat="1" x14ac:dyDescent="0.25">
      <c r="A76" s="280" t="s">
        <v>213</v>
      </c>
      <c r="B76" s="281" t="s">
        <v>212</v>
      </c>
      <c r="C76" s="281" t="s">
        <v>211</v>
      </c>
      <c r="D76" s="212" t="s">
        <v>158</v>
      </c>
      <c r="E76" s="56">
        <v>1</v>
      </c>
      <c r="F76" s="45">
        <v>1</v>
      </c>
      <c r="G76" s="45">
        <v>1</v>
      </c>
      <c r="H76" s="45">
        <v>1</v>
      </c>
      <c r="I76" s="45">
        <v>1</v>
      </c>
      <c r="J76" s="45">
        <v>1</v>
      </c>
      <c r="K76" s="45">
        <v>1</v>
      </c>
      <c r="L76" s="45">
        <v>1</v>
      </c>
      <c r="M76" s="45">
        <v>1</v>
      </c>
      <c r="N76" s="45">
        <v>1</v>
      </c>
      <c r="O76" s="45">
        <v>1</v>
      </c>
      <c r="P76" s="45">
        <v>1</v>
      </c>
      <c r="Q76" s="45">
        <v>1</v>
      </c>
      <c r="R76" s="45">
        <v>1</v>
      </c>
      <c r="S76" s="45">
        <v>1</v>
      </c>
      <c r="T76" s="45">
        <v>1</v>
      </c>
      <c r="U76" s="45">
        <v>1</v>
      </c>
      <c r="V76" s="45">
        <v>1</v>
      </c>
      <c r="W76" s="45">
        <v>1</v>
      </c>
      <c r="X76" s="45">
        <v>1</v>
      </c>
      <c r="Y76" s="45">
        <v>1</v>
      </c>
      <c r="Z76" s="45">
        <v>1</v>
      </c>
      <c r="AA76" s="45">
        <v>1</v>
      </c>
      <c r="AB76" s="46">
        <v>1</v>
      </c>
      <c r="AD76" s="60"/>
      <c r="AE76" s="58"/>
    </row>
    <row r="77" spans="1:31" s="52" customFormat="1" x14ac:dyDescent="0.25">
      <c r="A77" s="236" t="s">
        <v>141</v>
      </c>
      <c r="B77" s="108" t="s">
        <v>163</v>
      </c>
      <c r="C77" s="108" t="s">
        <v>107</v>
      </c>
      <c r="D77" s="212" t="s">
        <v>158</v>
      </c>
      <c r="E77" s="56">
        <v>1.012</v>
      </c>
      <c r="F77" s="45">
        <v>1.012</v>
      </c>
      <c r="G77" s="45">
        <v>1.012</v>
      </c>
      <c r="H77" s="45">
        <v>1.012</v>
      </c>
      <c r="I77" s="45">
        <v>1.012</v>
      </c>
      <c r="J77" s="45">
        <v>1.012</v>
      </c>
      <c r="K77" s="45">
        <v>1.012</v>
      </c>
      <c r="L77" s="45">
        <v>1.012</v>
      </c>
      <c r="M77" s="45">
        <v>1.012</v>
      </c>
      <c r="N77" s="45">
        <v>1.012</v>
      </c>
      <c r="O77" s="45">
        <v>1.012</v>
      </c>
      <c r="P77" s="45">
        <v>1.012</v>
      </c>
      <c r="Q77" s="45">
        <v>1.012</v>
      </c>
      <c r="R77" s="45">
        <v>1.012</v>
      </c>
      <c r="S77" s="45">
        <v>1.012</v>
      </c>
      <c r="T77" s="45">
        <v>1.012</v>
      </c>
      <c r="U77" s="45">
        <v>1.012</v>
      </c>
      <c r="V77" s="45">
        <v>1.012</v>
      </c>
      <c r="W77" s="45">
        <v>1.012</v>
      </c>
      <c r="X77" s="45">
        <v>1.012</v>
      </c>
      <c r="Y77" s="45">
        <v>1.012</v>
      </c>
      <c r="Z77" s="45">
        <v>1.012</v>
      </c>
      <c r="AA77" s="45">
        <v>1.012</v>
      </c>
      <c r="AB77" s="46">
        <v>1.012</v>
      </c>
      <c r="AD77" s="49"/>
      <c r="AE77" s="54"/>
    </row>
    <row r="78" spans="1:31" s="52" customFormat="1" x14ac:dyDescent="0.25">
      <c r="A78" s="237" t="s">
        <v>165</v>
      </c>
      <c r="B78" s="108" t="s">
        <v>163</v>
      </c>
      <c r="C78" s="108" t="s">
        <v>167</v>
      </c>
      <c r="D78" s="239" t="s">
        <v>163</v>
      </c>
      <c r="E78" s="56">
        <v>1.024</v>
      </c>
      <c r="F78" s="69">
        <v>1.022</v>
      </c>
      <c r="G78" s="69">
        <v>1.024</v>
      </c>
      <c r="H78" s="69">
        <v>1.022</v>
      </c>
      <c r="I78" s="69">
        <v>1.024</v>
      </c>
      <c r="J78" s="69">
        <v>1.022</v>
      </c>
      <c r="K78" s="69">
        <v>1.024</v>
      </c>
      <c r="L78" s="69">
        <v>1.022</v>
      </c>
      <c r="M78" s="69">
        <v>1.024</v>
      </c>
      <c r="N78" s="69">
        <v>1.022</v>
      </c>
      <c r="O78" s="69">
        <v>1.024</v>
      </c>
      <c r="P78" s="69">
        <v>1.022</v>
      </c>
      <c r="Q78" s="69">
        <v>1.024</v>
      </c>
      <c r="R78" s="69">
        <v>1.022</v>
      </c>
      <c r="S78" s="69">
        <v>1.024</v>
      </c>
      <c r="T78" s="69">
        <v>1.022</v>
      </c>
      <c r="U78" s="69">
        <v>1.024</v>
      </c>
      <c r="V78" s="69">
        <v>1.022</v>
      </c>
      <c r="W78" s="69">
        <v>1.024</v>
      </c>
      <c r="X78" s="69">
        <v>1.022</v>
      </c>
      <c r="Y78" s="69">
        <v>1.024</v>
      </c>
      <c r="Z78" s="69">
        <v>1.022</v>
      </c>
      <c r="AA78" s="69">
        <v>1.024</v>
      </c>
      <c r="AB78" s="46">
        <v>1.022</v>
      </c>
      <c r="AD78" s="49"/>
      <c r="AE78" s="54"/>
    </row>
    <row r="79" spans="1:31" s="57" customFormat="1" ht="15.75" thickBot="1" x14ac:dyDescent="0.3">
      <c r="A79" s="238" t="s">
        <v>166</v>
      </c>
      <c r="B79" s="138" t="s">
        <v>163</v>
      </c>
      <c r="C79" s="138" t="s">
        <v>93</v>
      </c>
      <c r="D79" s="185" t="s">
        <v>163</v>
      </c>
      <c r="E79" s="163">
        <v>1.0580000000000001</v>
      </c>
      <c r="F79" s="164">
        <v>1.028</v>
      </c>
      <c r="G79" s="164">
        <v>1.0580000000000001</v>
      </c>
      <c r="H79" s="164">
        <v>1.028</v>
      </c>
      <c r="I79" s="164">
        <v>1.0573710000000001</v>
      </c>
      <c r="J79" s="164">
        <v>1.0278579999999999</v>
      </c>
      <c r="K79" s="164">
        <v>1.0573710000000001</v>
      </c>
      <c r="L79" s="164">
        <v>1.0278579999999999</v>
      </c>
      <c r="M79" s="164">
        <v>1.0573710000000001</v>
      </c>
      <c r="N79" s="164">
        <v>1.0278579999999999</v>
      </c>
      <c r="O79" s="164">
        <v>1.0573710000000001</v>
      </c>
      <c r="P79" s="164">
        <v>1.0278579999999999</v>
      </c>
      <c r="Q79" s="164">
        <v>1.0573710000000001</v>
      </c>
      <c r="R79" s="164">
        <v>1.0278579999999999</v>
      </c>
      <c r="S79" s="164">
        <v>1.0573710000000001</v>
      </c>
      <c r="T79" s="164">
        <v>1.0278579999999999</v>
      </c>
      <c r="U79" s="164">
        <v>1.0573710000000001</v>
      </c>
      <c r="V79" s="164">
        <v>1.0278579999999999</v>
      </c>
      <c r="W79" s="164">
        <v>1.0573710000000001</v>
      </c>
      <c r="X79" s="164">
        <v>1.0278579999999999</v>
      </c>
      <c r="Y79" s="164">
        <v>1.0573710000000001</v>
      </c>
      <c r="Z79" s="164">
        <v>1.0278579999999999</v>
      </c>
      <c r="AA79" s="164">
        <v>1.0573710000000001</v>
      </c>
      <c r="AB79" s="292">
        <v>1.0278579999999999</v>
      </c>
      <c r="AD79" s="60"/>
      <c r="AE79" s="58"/>
    </row>
    <row r="80" spans="1:31" s="11" customFormat="1" x14ac:dyDescent="0.25">
      <c r="A80" s="8"/>
      <c r="B80" s="10"/>
      <c r="C80" s="9"/>
      <c r="D80" s="8"/>
      <c r="E80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D80"/>
      <c r="AE80" s="3"/>
    </row>
    <row r="81" spans="1:37" s="14" customFormat="1" x14ac:dyDescent="0.25">
      <c r="A81" s="8"/>
      <c r="B81" s="10"/>
      <c r="C81" s="9"/>
      <c r="D81" s="8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D81"/>
      <c r="AE81" s="3"/>
    </row>
    <row r="82" spans="1:37" s="11" customFormat="1" x14ac:dyDescent="0.25">
      <c r="A82" s="8"/>
      <c r="B82" s="10"/>
      <c r="C82" s="9"/>
      <c r="D82" s="8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D82"/>
    </row>
    <row r="83" spans="1:37" s="11" customFormat="1" ht="15.75" thickBot="1" x14ac:dyDescent="0.3">
      <c r="A83" s="8"/>
      <c r="B83" s="10"/>
      <c r="C83" s="9"/>
      <c r="D83" s="8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D83"/>
    </row>
    <row r="84" spans="1:37" ht="15" customHeight="1" thickBot="1" x14ac:dyDescent="0.3">
      <c r="A84" s="299" t="s">
        <v>291</v>
      </c>
      <c r="B84" s="300"/>
      <c r="C84" s="300"/>
      <c r="D84" s="300"/>
      <c r="E84" s="300"/>
      <c r="F84" s="300"/>
      <c r="G84" s="300"/>
      <c r="H84" s="300"/>
      <c r="I84" s="300"/>
      <c r="J84" s="300"/>
      <c r="K84" s="300"/>
      <c r="L84" s="301"/>
      <c r="M84" s="65"/>
      <c r="N84" s="65"/>
      <c r="O84" s="65"/>
      <c r="P84" s="65"/>
      <c r="Q84" s="65"/>
      <c r="R84" s="65"/>
      <c r="S84" s="65"/>
      <c r="T84" s="65"/>
      <c r="U84" s="65"/>
      <c r="V84" s="26"/>
      <c r="W84" s="27"/>
      <c r="X84" s="26"/>
      <c r="Y84" s="26"/>
      <c r="Z84" s="65"/>
      <c r="AA84" s="65"/>
      <c r="AB84" s="65"/>
      <c r="AD84"/>
    </row>
    <row r="85" spans="1:37" x14ac:dyDescent="0.25">
      <c r="A85" s="315"/>
      <c r="B85" s="316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26"/>
      <c r="X85" s="65"/>
      <c r="Y85" s="65"/>
      <c r="Z85" s="65"/>
      <c r="AA85" s="65"/>
      <c r="AB85" s="65"/>
      <c r="AD85"/>
    </row>
    <row r="86" spans="1:37" x14ac:dyDescent="0.25">
      <c r="AD86"/>
    </row>
    <row r="87" spans="1:37" ht="15" customHeight="1" x14ac:dyDescent="0.25">
      <c r="A87" s="337"/>
      <c r="B87" s="337"/>
      <c r="C87" s="337"/>
      <c r="D87" s="337"/>
      <c r="E87" s="337"/>
      <c r="F87" s="337"/>
      <c r="G87" s="337"/>
      <c r="H87" s="337"/>
      <c r="I87" s="337"/>
      <c r="J87" s="337"/>
      <c r="K87" s="337"/>
      <c r="L87" s="33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</row>
    <row r="88" spans="1:37" x14ac:dyDescent="0.25">
      <c r="A88" s="338"/>
      <c r="B88" s="337"/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</row>
    <row r="89" spans="1:37" x14ac:dyDescent="0.25">
      <c r="A89" s="18"/>
      <c r="B89"/>
      <c r="C89"/>
    </row>
    <row r="90" spans="1:37" x14ac:dyDescent="0.25">
      <c r="AD90"/>
    </row>
    <row r="91" spans="1:37" x14ac:dyDescent="0.25">
      <c r="AD91"/>
    </row>
    <row r="92" spans="1:37" x14ac:dyDescent="0.25">
      <c r="AD92"/>
    </row>
    <row r="93" spans="1:37" x14ac:dyDescent="0.25">
      <c r="AD93"/>
    </row>
    <row r="94" spans="1:37" x14ac:dyDescent="0.25">
      <c r="AD94"/>
    </row>
    <row r="95" spans="1:37" x14ac:dyDescent="0.25">
      <c r="AD95"/>
    </row>
    <row r="96" spans="1:37" x14ac:dyDescent="0.25">
      <c r="AD96"/>
    </row>
    <row r="97" spans="30:30" x14ac:dyDescent="0.25">
      <c r="AD97"/>
    </row>
    <row r="98" spans="30:30" x14ac:dyDescent="0.25">
      <c r="AD98"/>
    </row>
    <row r="99" spans="30:30" x14ac:dyDescent="0.25">
      <c r="AD99"/>
    </row>
    <row r="100" spans="30:30" x14ac:dyDescent="0.25">
      <c r="AD100"/>
    </row>
    <row r="101" spans="30:30" x14ac:dyDescent="0.25">
      <c r="AD101"/>
    </row>
    <row r="102" spans="30:30" x14ac:dyDescent="0.25">
      <c r="AD102"/>
    </row>
    <row r="103" spans="30:30" x14ac:dyDescent="0.25">
      <c r="AD103"/>
    </row>
    <row r="104" spans="30:30" x14ac:dyDescent="0.25">
      <c r="AD104"/>
    </row>
    <row r="105" spans="30:30" x14ac:dyDescent="0.25">
      <c r="AD105"/>
    </row>
    <row r="106" spans="30:30" x14ac:dyDescent="0.25">
      <c r="AD106"/>
    </row>
    <row r="107" spans="30:30" x14ac:dyDescent="0.25">
      <c r="AD107"/>
    </row>
    <row r="108" spans="30:30" x14ac:dyDescent="0.25">
      <c r="AD108"/>
    </row>
    <row r="109" spans="30:30" x14ac:dyDescent="0.25">
      <c r="AD109"/>
    </row>
    <row r="110" spans="30:30" x14ac:dyDescent="0.25">
      <c r="AD110"/>
    </row>
    <row r="111" spans="30:30" x14ac:dyDescent="0.25">
      <c r="AD111"/>
    </row>
    <row r="112" spans="30:30" x14ac:dyDescent="0.25">
      <c r="AD112"/>
    </row>
    <row r="113" spans="30:30" x14ac:dyDescent="0.25">
      <c r="AD113"/>
    </row>
    <row r="114" spans="30:30" x14ac:dyDescent="0.25">
      <c r="AD114"/>
    </row>
    <row r="115" spans="30:30" x14ac:dyDescent="0.25">
      <c r="AD115"/>
    </row>
    <row r="116" spans="30:30" x14ac:dyDescent="0.25">
      <c r="AD116"/>
    </row>
    <row r="117" spans="30:30" x14ac:dyDescent="0.25">
      <c r="AD117"/>
    </row>
    <row r="118" spans="30:30" x14ac:dyDescent="0.25">
      <c r="AD118"/>
    </row>
    <row r="119" spans="30:30" x14ac:dyDescent="0.25">
      <c r="AD119"/>
    </row>
    <row r="120" spans="30:30" x14ac:dyDescent="0.25">
      <c r="AD120"/>
    </row>
    <row r="121" spans="30:30" x14ac:dyDescent="0.25">
      <c r="AD121"/>
    </row>
    <row r="122" spans="30:30" x14ac:dyDescent="0.25">
      <c r="AD122"/>
    </row>
    <row r="123" spans="30:30" x14ac:dyDescent="0.25">
      <c r="AD123"/>
    </row>
    <row r="124" spans="30:30" x14ac:dyDescent="0.25">
      <c r="AD124"/>
    </row>
    <row r="125" spans="30:30" x14ac:dyDescent="0.25">
      <c r="AD125"/>
    </row>
    <row r="126" spans="30:30" x14ac:dyDescent="0.25">
      <c r="AD126"/>
    </row>
    <row r="127" spans="30:30" x14ac:dyDescent="0.25">
      <c r="AD127"/>
    </row>
    <row r="128" spans="30:30" x14ac:dyDescent="0.25">
      <c r="AD128"/>
    </row>
    <row r="129" spans="30:30" x14ac:dyDescent="0.25">
      <c r="AD129"/>
    </row>
    <row r="130" spans="30:30" x14ac:dyDescent="0.25">
      <c r="AD130"/>
    </row>
    <row r="131" spans="30:30" x14ac:dyDescent="0.25">
      <c r="AD131"/>
    </row>
    <row r="132" spans="30:30" x14ac:dyDescent="0.25">
      <c r="AD132"/>
    </row>
    <row r="133" spans="30:30" x14ac:dyDescent="0.25">
      <c r="AD133"/>
    </row>
    <row r="134" spans="30:30" x14ac:dyDescent="0.25">
      <c r="AD134"/>
    </row>
    <row r="135" spans="30:30" x14ac:dyDescent="0.25">
      <c r="AD135"/>
    </row>
    <row r="136" spans="30:30" x14ac:dyDescent="0.25">
      <c r="AD136"/>
    </row>
    <row r="137" spans="30:30" x14ac:dyDescent="0.25">
      <c r="AD137"/>
    </row>
    <row r="138" spans="30:30" x14ac:dyDescent="0.25">
      <c r="AD138"/>
    </row>
    <row r="139" spans="30:30" x14ac:dyDescent="0.25">
      <c r="AD139"/>
    </row>
    <row r="140" spans="30:30" x14ac:dyDescent="0.25">
      <c r="AD140"/>
    </row>
    <row r="141" spans="30:30" x14ac:dyDescent="0.25">
      <c r="AD141"/>
    </row>
    <row r="142" spans="30:30" x14ac:dyDescent="0.25">
      <c r="AD142"/>
    </row>
    <row r="143" spans="30:30" x14ac:dyDescent="0.25">
      <c r="AD143"/>
    </row>
    <row r="144" spans="30:30" x14ac:dyDescent="0.25">
      <c r="AD144"/>
    </row>
    <row r="145" spans="30:30" x14ac:dyDescent="0.25">
      <c r="AD145"/>
    </row>
    <row r="146" spans="30:30" x14ac:dyDescent="0.25">
      <c r="AD146"/>
    </row>
    <row r="147" spans="30:30" x14ac:dyDescent="0.25">
      <c r="AD147"/>
    </row>
    <row r="148" spans="30:30" x14ac:dyDescent="0.25">
      <c r="AD148"/>
    </row>
    <row r="149" spans="30:30" x14ac:dyDescent="0.25">
      <c r="AD149"/>
    </row>
    <row r="150" spans="30:30" x14ac:dyDescent="0.25">
      <c r="AD150"/>
    </row>
    <row r="151" spans="30:30" x14ac:dyDescent="0.25">
      <c r="AD151"/>
    </row>
    <row r="152" spans="30:30" x14ac:dyDescent="0.25">
      <c r="AD152"/>
    </row>
    <row r="153" spans="30:30" x14ac:dyDescent="0.25">
      <c r="AD153"/>
    </row>
    <row r="154" spans="30:30" x14ac:dyDescent="0.25">
      <c r="AD154"/>
    </row>
    <row r="155" spans="30:30" x14ac:dyDescent="0.25">
      <c r="AD155"/>
    </row>
    <row r="156" spans="30:30" x14ac:dyDescent="0.25">
      <c r="AD156"/>
    </row>
    <row r="157" spans="30:30" x14ac:dyDescent="0.25">
      <c r="AD157"/>
    </row>
    <row r="158" spans="30:30" x14ac:dyDescent="0.25">
      <c r="AD158"/>
    </row>
    <row r="159" spans="30:30" x14ac:dyDescent="0.25">
      <c r="AD159"/>
    </row>
    <row r="160" spans="30:30" x14ac:dyDescent="0.25">
      <c r="AD160"/>
    </row>
    <row r="161" spans="30:30" x14ac:dyDescent="0.25">
      <c r="AD161"/>
    </row>
    <row r="162" spans="30:30" x14ac:dyDescent="0.25">
      <c r="AD162"/>
    </row>
    <row r="163" spans="30:30" x14ac:dyDescent="0.25">
      <c r="AD163"/>
    </row>
    <row r="164" spans="30:30" x14ac:dyDescent="0.25">
      <c r="AD164"/>
    </row>
    <row r="165" spans="30:30" x14ac:dyDescent="0.25">
      <c r="AD165"/>
    </row>
    <row r="166" spans="30:30" x14ac:dyDescent="0.25">
      <c r="AD166"/>
    </row>
    <row r="167" spans="30:30" x14ac:dyDescent="0.25">
      <c r="AD167"/>
    </row>
    <row r="168" spans="30:30" x14ac:dyDescent="0.25">
      <c r="AD168"/>
    </row>
    <row r="169" spans="30:30" x14ac:dyDescent="0.25">
      <c r="AD169"/>
    </row>
    <row r="170" spans="30:30" x14ac:dyDescent="0.25">
      <c r="AD170"/>
    </row>
    <row r="171" spans="30:30" x14ac:dyDescent="0.25">
      <c r="AD171"/>
    </row>
    <row r="172" spans="30:30" x14ac:dyDescent="0.25">
      <c r="AD172"/>
    </row>
    <row r="173" spans="30:30" x14ac:dyDescent="0.25">
      <c r="AD173"/>
    </row>
    <row r="174" spans="30:30" x14ac:dyDescent="0.25">
      <c r="AD174"/>
    </row>
    <row r="175" spans="30:30" x14ac:dyDescent="0.25">
      <c r="AD175"/>
    </row>
    <row r="176" spans="30:30" x14ac:dyDescent="0.25">
      <c r="AD176"/>
    </row>
  </sheetData>
  <mergeCells count="37">
    <mergeCell ref="B87:L88"/>
    <mergeCell ref="A85:L85"/>
    <mergeCell ref="AA3:AB3"/>
    <mergeCell ref="W3:X3"/>
    <mergeCell ref="S3:T3"/>
    <mergeCell ref="W24:X24"/>
    <mergeCell ref="U24:V24"/>
    <mergeCell ref="S24:T24"/>
    <mergeCell ref="U3:V3"/>
    <mergeCell ref="Y3:Z3"/>
    <mergeCell ref="A23:A25"/>
    <mergeCell ref="B23:C24"/>
    <mergeCell ref="D23:D25"/>
    <mergeCell ref="E23:AB23"/>
    <mergeCell ref="E24:F24"/>
    <mergeCell ref="G24:H24"/>
    <mergeCell ref="AA24:AB24"/>
    <mergeCell ref="Y24:Z24"/>
    <mergeCell ref="I24:J24"/>
    <mergeCell ref="K24:L24"/>
    <mergeCell ref="M24:N24"/>
    <mergeCell ref="A84:L84"/>
    <mergeCell ref="A87:A88"/>
    <mergeCell ref="A1:AB1"/>
    <mergeCell ref="A2:A4"/>
    <mergeCell ref="B2:C3"/>
    <mergeCell ref="D2:D4"/>
    <mergeCell ref="E2:AB2"/>
    <mergeCell ref="E3:F3"/>
    <mergeCell ref="G3:H3"/>
    <mergeCell ref="I3:J3"/>
    <mergeCell ref="K3:L3"/>
    <mergeCell ref="M3:N3"/>
    <mergeCell ref="O3:P3"/>
    <mergeCell ref="Q3:R3"/>
    <mergeCell ref="Q24:R24"/>
    <mergeCell ref="O24:P24"/>
  </mergeCells>
  <phoneticPr fontId="43" type="noConversion"/>
  <pageMargins left="0.75" right="0.75" top="1" bottom="1" header="0.5" footer="0.5"/>
  <pageSetup paperSize="8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K166"/>
  <sheetViews>
    <sheetView tabSelected="1" topLeftCell="A22" zoomScale="85" zoomScaleNormal="85" zoomScaleSheetLayoutView="25" workbookViewId="0">
      <selection activeCell="C36" sqref="C36"/>
    </sheetView>
  </sheetViews>
  <sheetFormatPr defaultRowHeight="12.75" x14ac:dyDescent="0.2"/>
  <cols>
    <col min="1" max="1" width="44.140625" customWidth="1"/>
    <col min="2" max="3" width="14.7109375" customWidth="1"/>
    <col min="4" max="4" width="25.7109375" customWidth="1"/>
    <col min="5" max="14" width="11.7109375" customWidth="1"/>
    <col min="15" max="15" width="13.7109375" bestFit="1" customWidth="1"/>
    <col min="16" max="16" width="11.7109375" customWidth="1"/>
    <col min="17" max="17" width="13.28515625" customWidth="1"/>
    <col min="18" max="18" width="12.7109375" customWidth="1"/>
    <col min="19" max="19" width="11.7109375" customWidth="1"/>
    <col min="20" max="20" width="12.42578125" customWidth="1"/>
    <col min="21" max="40" width="11.7109375" customWidth="1"/>
  </cols>
  <sheetData>
    <row r="1" spans="1:193" ht="15.75" thickBot="1" x14ac:dyDescent="0.25">
      <c r="A1" s="331" t="s">
        <v>305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3"/>
    </row>
    <row r="2" spans="1:193" ht="15" customHeight="1" thickBot="1" x14ac:dyDescent="0.3">
      <c r="A2" s="317" t="s">
        <v>58</v>
      </c>
      <c r="B2" s="339" t="s">
        <v>37</v>
      </c>
      <c r="C2" s="340"/>
      <c r="D2" s="334" t="s">
        <v>38</v>
      </c>
      <c r="E2" s="347" t="s">
        <v>39</v>
      </c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F2" s="347"/>
      <c r="BG2" s="347"/>
      <c r="BH2" s="347"/>
      <c r="BI2" s="347"/>
      <c r="BJ2" s="347"/>
      <c r="BK2" s="347"/>
      <c r="BL2" s="348"/>
    </row>
    <row r="3" spans="1:193" ht="15.75" customHeight="1" thickBot="1" x14ac:dyDescent="0.3">
      <c r="A3" s="318"/>
      <c r="B3" s="351"/>
      <c r="C3" s="352"/>
      <c r="D3" s="335"/>
      <c r="E3" s="349">
        <v>43374</v>
      </c>
      <c r="F3" s="346"/>
      <c r="G3" s="346"/>
      <c r="H3" s="346"/>
      <c r="I3" s="346"/>
      <c r="J3" s="346">
        <v>43405</v>
      </c>
      <c r="K3" s="346"/>
      <c r="L3" s="346"/>
      <c r="M3" s="346"/>
      <c r="N3" s="346"/>
      <c r="O3" s="346">
        <v>43435</v>
      </c>
      <c r="P3" s="346"/>
      <c r="Q3" s="346"/>
      <c r="R3" s="346"/>
      <c r="S3" s="346"/>
      <c r="T3" s="346">
        <v>43466</v>
      </c>
      <c r="U3" s="346"/>
      <c r="V3" s="346"/>
      <c r="W3" s="346"/>
      <c r="X3" s="346"/>
      <c r="Y3" s="346">
        <v>43497</v>
      </c>
      <c r="Z3" s="346"/>
      <c r="AA3" s="346"/>
      <c r="AB3" s="346"/>
      <c r="AC3" s="346"/>
      <c r="AD3" s="346">
        <v>43525</v>
      </c>
      <c r="AE3" s="346"/>
      <c r="AF3" s="346"/>
      <c r="AG3" s="346"/>
      <c r="AH3" s="346"/>
      <c r="AI3" s="346">
        <v>43556</v>
      </c>
      <c r="AJ3" s="346"/>
      <c r="AK3" s="346"/>
      <c r="AL3" s="346"/>
      <c r="AM3" s="346"/>
      <c r="AN3" s="346">
        <v>43586</v>
      </c>
      <c r="AO3" s="346"/>
      <c r="AP3" s="346"/>
      <c r="AQ3" s="346"/>
      <c r="AR3" s="346"/>
      <c r="AS3" s="346">
        <v>43617</v>
      </c>
      <c r="AT3" s="346"/>
      <c r="AU3" s="346"/>
      <c r="AV3" s="346"/>
      <c r="AW3" s="346"/>
      <c r="AX3" s="346">
        <v>43647</v>
      </c>
      <c r="AY3" s="346"/>
      <c r="AZ3" s="346"/>
      <c r="BA3" s="346"/>
      <c r="BB3" s="346"/>
      <c r="BC3" s="346">
        <v>43678</v>
      </c>
      <c r="BD3" s="346"/>
      <c r="BE3" s="346"/>
      <c r="BF3" s="346"/>
      <c r="BG3" s="346"/>
      <c r="BH3" s="346">
        <v>43709</v>
      </c>
      <c r="BI3" s="346"/>
      <c r="BJ3" s="346"/>
      <c r="BK3" s="346"/>
      <c r="BL3" s="346"/>
    </row>
    <row r="4" spans="1:193" ht="15" x14ac:dyDescent="0.25">
      <c r="A4" s="318"/>
      <c r="B4" s="351"/>
      <c r="C4" s="352"/>
      <c r="D4" s="335"/>
      <c r="E4" s="199">
        <v>0</v>
      </c>
      <c r="F4" s="151">
        <v>0.29166666666666669</v>
      </c>
      <c r="G4" s="151">
        <v>0.33333333333333331</v>
      </c>
      <c r="H4" s="151">
        <v>0.91666666666666663</v>
      </c>
      <c r="I4" s="151">
        <v>0.95833333333333337</v>
      </c>
      <c r="J4" s="153">
        <v>0</v>
      </c>
      <c r="K4" s="151">
        <v>0.29166666666666669</v>
      </c>
      <c r="L4" s="151">
        <v>0.33333333333333331</v>
      </c>
      <c r="M4" s="151">
        <v>0.91666666666666663</v>
      </c>
      <c r="N4" s="151">
        <v>0.95833333333333337</v>
      </c>
      <c r="O4" s="153">
        <v>0</v>
      </c>
      <c r="P4" s="151">
        <v>0.29166666666666669</v>
      </c>
      <c r="Q4" s="151">
        <v>0.33333333333333331</v>
      </c>
      <c r="R4" s="151">
        <v>0.91666666666666663</v>
      </c>
      <c r="S4" s="151">
        <v>0.95833333333333337</v>
      </c>
      <c r="T4" s="153">
        <v>0</v>
      </c>
      <c r="U4" s="151">
        <v>0.29166666666666669</v>
      </c>
      <c r="V4" s="151">
        <v>0.33333333333333331</v>
      </c>
      <c r="W4" s="151">
        <v>0.91666666666666663</v>
      </c>
      <c r="X4" s="151">
        <v>0.95833333333333337</v>
      </c>
      <c r="Y4" s="153">
        <v>0</v>
      </c>
      <c r="Z4" s="151">
        <v>0.29166666666666669</v>
      </c>
      <c r="AA4" s="151">
        <v>0.33333333333333331</v>
      </c>
      <c r="AB4" s="151">
        <v>0.91666666666666663</v>
      </c>
      <c r="AC4" s="151">
        <v>0.95833333333333337</v>
      </c>
      <c r="AD4" s="153">
        <v>0</v>
      </c>
      <c r="AE4" s="151">
        <v>0.29166666666666669</v>
      </c>
      <c r="AF4" s="151">
        <v>0.33333333333333331</v>
      </c>
      <c r="AG4" s="151">
        <v>0.91666666666666663</v>
      </c>
      <c r="AH4" s="151">
        <v>0.95833333333333337</v>
      </c>
      <c r="AI4" s="153">
        <v>0</v>
      </c>
      <c r="AJ4" s="151">
        <v>0.29166666666666669</v>
      </c>
      <c r="AK4" s="151">
        <v>0.33333333333333331</v>
      </c>
      <c r="AL4" s="151">
        <v>0.91666666666666663</v>
      </c>
      <c r="AM4" s="151">
        <v>0.95833333333333337</v>
      </c>
      <c r="AN4" s="153">
        <v>0</v>
      </c>
      <c r="AO4" s="151">
        <v>0.29166666666666669</v>
      </c>
      <c r="AP4" s="151">
        <v>0.33333333333333331</v>
      </c>
      <c r="AQ4" s="151">
        <v>0.91666666666666663</v>
      </c>
      <c r="AR4" s="151">
        <v>0.95833333333333337</v>
      </c>
      <c r="AS4" s="153">
        <v>0</v>
      </c>
      <c r="AT4" s="151">
        <v>0.29166666666666669</v>
      </c>
      <c r="AU4" s="151">
        <v>0.33333333333333331</v>
      </c>
      <c r="AV4" s="151">
        <v>0.91666666666666663</v>
      </c>
      <c r="AW4" s="151">
        <v>0.95833333333333337</v>
      </c>
      <c r="AX4" s="153">
        <v>0</v>
      </c>
      <c r="AY4" s="151">
        <v>0.29166666666666669</v>
      </c>
      <c r="AZ4" s="151">
        <v>0.33333333333333331</v>
      </c>
      <c r="BA4" s="151">
        <v>0.91666666666666663</v>
      </c>
      <c r="BB4" s="151">
        <v>0.95833333333333337</v>
      </c>
      <c r="BC4" s="153">
        <v>0</v>
      </c>
      <c r="BD4" s="151">
        <v>0.29166666666666669</v>
      </c>
      <c r="BE4" s="151">
        <v>0.33333333333333331</v>
      </c>
      <c r="BF4" s="151">
        <v>0.91666666666666663</v>
      </c>
      <c r="BG4" s="151">
        <v>0.95833333333333337</v>
      </c>
      <c r="BH4" s="153">
        <v>0</v>
      </c>
      <c r="BI4" s="151">
        <v>0.29166666666666669</v>
      </c>
      <c r="BJ4" s="151">
        <v>0.33333333333333331</v>
      </c>
      <c r="BK4" s="151">
        <v>0.91666666666666663</v>
      </c>
      <c r="BL4" s="148">
        <v>0.95833333333333337</v>
      </c>
    </row>
    <row r="5" spans="1:193" ht="15.75" thickBot="1" x14ac:dyDescent="0.3">
      <c r="A5" s="318"/>
      <c r="B5" s="341"/>
      <c r="C5" s="342"/>
      <c r="D5" s="335"/>
      <c r="E5" s="200">
        <v>0.29165509259259259</v>
      </c>
      <c r="F5" s="154">
        <v>0.33332175925925928</v>
      </c>
      <c r="G5" s="154">
        <v>0.91665509259259259</v>
      </c>
      <c r="H5" s="154">
        <v>0.95832175925925922</v>
      </c>
      <c r="I5" s="154">
        <v>0.99998842592592585</v>
      </c>
      <c r="J5" s="155">
        <v>0.29165509259259259</v>
      </c>
      <c r="K5" s="154">
        <v>0.33332175925925928</v>
      </c>
      <c r="L5" s="154">
        <v>0.91665509259259259</v>
      </c>
      <c r="M5" s="154">
        <v>0.95832175925925922</v>
      </c>
      <c r="N5" s="154">
        <v>0.99998842592592585</v>
      </c>
      <c r="O5" s="155">
        <v>0.29165509259259259</v>
      </c>
      <c r="P5" s="154">
        <v>0.33332175925925928</v>
      </c>
      <c r="Q5" s="154">
        <v>0.91665509259259259</v>
      </c>
      <c r="R5" s="154">
        <v>0.95832175925925922</v>
      </c>
      <c r="S5" s="154">
        <v>0.99998842592592585</v>
      </c>
      <c r="T5" s="155">
        <v>0.29165509259259259</v>
      </c>
      <c r="U5" s="154">
        <v>0.33332175925925928</v>
      </c>
      <c r="V5" s="154">
        <v>0.91665509259259259</v>
      </c>
      <c r="W5" s="154">
        <v>0.95832175925925922</v>
      </c>
      <c r="X5" s="154">
        <v>0.99998842592592585</v>
      </c>
      <c r="Y5" s="155">
        <v>0.29165509259259259</v>
      </c>
      <c r="Z5" s="154">
        <v>0.33332175925925928</v>
      </c>
      <c r="AA5" s="154">
        <v>0.91665509259259259</v>
      </c>
      <c r="AB5" s="154">
        <v>0.95832175925925922</v>
      </c>
      <c r="AC5" s="154">
        <v>0.99998842592592585</v>
      </c>
      <c r="AD5" s="155">
        <v>0.29165509259259259</v>
      </c>
      <c r="AE5" s="154">
        <v>0.33332175925925928</v>
      </c>
      <c r="AF5" s="154">
        <v>0.91665509259259259</v>
      </c>
      <c r="AG5" s="154">
        <v>0.95832175925925922</v>
      </c>
      <c r="AH5" s="154">
        <v>0.99998842592592585</v>
      </c>
      <c r="AI5" s="155">
        <v>0.29165509259259259</v>
      </c>
      <c r="AJ5" s="154">
        <v>0.33332175925925928</v>
      </c>
      <c r="AK5" s="154">
        <v>0.91665509259259259</v>
      </c>
      <c r="AL5" s="154">
        <v>0.95832175925925922</v>
      </c>
      <c r="AM5" s="154">
        <v>0.99998842592592585</v>
      </c>
      <c r="AN5" s="155">
        <v>0.29165509259259259</v>
      </c>
      <c r="AO5" s="154">
        <v>0.33332175925925928</v>
      </c>
      <c r="AP5" s="154">
        <v>0.91665509259259259</v>
      </c>
      <c r="AQ5" s="154">
        <v>0.95832175925925922</v>
      </c>
      <c r="AR5" s="154">
        <v>0.99998842592592585</v>
      </c>
      <c r="AS5" s="155">
        <v>0.29165509259259259</v>
      </c>
      <c r="AT5" s="154">
        <v>0.33332175925925928</v>
      </c>
      <c r="AU5" s="154">
        <v>0.91665509259259259</v>
      </c>
      <c r="AV5" s="154">
        <v>0.95832175925925922</v>
      </c>
      <c r="AW5" s="154">
        <v>0.99998842592592585</v>
      </c>
      <c r="AX5" s="155">
        <v>0.29165509259259259</v>
      </c>
      <c r="AY5" s="154">
        <v>0.33332175925925928</v>
      </c>
      <c r="AZ5" s="154">
        <v>0.91665509259259259</v>
      </c>
      <c r="BA5" s="154">
        <v>0.95832175925925922</v>
      </c>
      <c r="BB5" s="154">
        <v>0.99998842592592585</v>
      </c>
      <c r="BC5" s="155">
        <v>0.29165509259259259</v>
      </c>
      <c r="BD5" s="154">
        <v>0.33332175925925928</v>
      </c>
      <c r="BE5" s="154">
        <v>0.91665509259259259</v>
      </c>
      <c r="BF5" s="154">
        <v>0.95832175925925922</v>
      </c>
      <c r="BG5" s="154">
        <v>0.99998842592592585</v>
      </c>
      <c r="BH5" s="155">
        <v>0.29165509259259259</v>
      </c>
      <c r="BI5" s="154">
        <v>0.33332175925925928</v>
      </c>
      <c r="BJ5" s="154">
        <v>0.91665509259259259</v>
      </c>
      <c r="BK5" s="154">
        <v>0.95832175925925922</v>
      </c>
      <c r="BL5" s="152">
        <v>0.99998842592592585</v>
      </c>
    </row>
    <row r="6" spans="1:193" ht="15.75" thickBot="1" x14ac:dyDescent="0.3">
      <c r="A6" s="319"/>
      <c r="B6" s="198" t="s">
        <v>64</v>
      </c>
      <c r="C6" s="198" t="s">
        <v>65</v>
      </c>
      <c r="D6" s="336"/>
      <c r="E6" s="201" t="s">
        <v>177</v>
      </c>
      <c r="F6" s="156" t="s">
        <v>178</v>
      </c>
      <c r="G6" s="156" t="s">
        <v>179</v>
      </c>
      <c r="H6" s="156" t="s">
        <v>289</v>
      </c>
      <c r="I6" s="156" t="s">
        <v>290</v>
      </c>
      <c r="J6" s="149" t="s">
        <v>177</v>
      </c>
      <c r="K6" s="156" t="s">
        <v>178</v>
      </c>
      <c r="L6" s="156" t="s">
        <v>179</v>
      </c>
      <c r="M6" s="156" t="s">
        <v>289</v>
      </c>
      <c r="N6" s="156" t="s">
        <v>290</v>
      </c>
      <c r="O6" s="149" t="s">
        <v>177</v>
      </c>
      <c r="P6" s="156" t="s">
        <v>178</v>
      </c>
      <c r="Q6" s="156" t="s">
        <v>179</v>
      </c>
      <c r="R6" s="156" t="s">
        <v>289</v>
      </c>
      <c r="S6" s="156" t="s">
        <v>290</v>
      </c>
      <c r="T6" s="149" t="s">
        <v>177</v>
      </c>
      <c r="U6" s="156" t="s">
        <v>178</v>
      </c>
      <c r="V6" s="156" t="s">
        <v>179</v>
      </c>
      <c r="W6" s="156" t="s">
        <v>289</v>
      </c>
      <c r="X6" s="156" t="s">
        <v>290</v>
      </c>
      <c r="Y6" s="149" t="s">
        <v>177</v>
      </c>
      <c r="Z6" s="156" t="s">
        <v>178</v>
      </c>
      <c r="AA6" s="156" t="s">
        <v>179</v>
      </c>
      <c r="AB6" s="156" t="s">
        <v>289</v>
      </c>
      <c r="AC6" s="156" t="s">
        <v>290</v>
      </c>
      <c r="AD6" s="149" t="s">
        <v>177</v>
      </c>
      <c r="AE6" s="156" t="s">
        <v>178</v>
      </c>
      <c r="AF6" s="156" t="s">
        <v>179</v>
      </c>
      <c r="AG6" s="156" t="s">
        <v>289</v>
      </c>
      <c r="AH6" s="156" t="s">
        <v>290</v>
      </c>
      <c r="AI6" s="149" t="s">
        <v>177</v>
      </c>
      <c r="AJ6" s="156" t="s">
        <v>178</v>
      </c>
      <c r="AK6" s="156" t="s">
        <v>179</v>
      </c>
      <c r="AL6" s="156" t="s">
        <v>289</v>
      </c>
      <c r="AM6" s="156" t="s">
        <v>290</v>
      </c>
      <c r="AN6" s="149" t="s">
        <v>177</v>
      </c>
      <c r="AO6" s="156" t="s">
        <v>178</v>
      </c>
      <c r="AP6" s="156" t="s">
        <v>179</v>
      </c>
      <c r="AQ6" s="156" t="s">
        <v>289</v>
      </c>
      <c r="AR6" s="156" t="s">
        <v>290</v>
      </c>
      <c r="AS6" s="149" t="s">
        <v>177</v>
      </c>
      <c r="AT6" s="156" t="s">
        <v>178</v>
      </c>
      <c r="AU6" s="156" t="s">
        <v>179</v>
      </c>
      <c r="AV6" s="156" t="s">
        <v>289</v>
      </c>
      <c r="AW6" s="156" t="s">
        <v>290</v>
      </c>
      <c r="AX6" s="149" t="s">
        <v>177</v>
      </c>
      <c r="AY6" s="156" t="s">
        <v>178</v>
      </c>
      <c r="AZ6" s="156" t="s">
        <v>179</v>
      </c>
      <c r="BA6" s="156" t="s">
        <v>289</v>
      </c>
      <c r="BB6" s="156" t="s">
        <v>290</v>
      </c>
      <c r="BC6" s="149" t="s">
        <v>177</v>
      </c>
      <c r="BD6" s="156" t="s">
        <v>178</v>
      </c>
      <c r="BE6" s="156" t="s">
        <v>179</v>
      </c>
      <c r="BF6" s="156" t="s">
        <v>289</v>
      </c>
      <c r="BG6" s="156" t="s">
        <v>290</v>
      </c>
      <c r="BH6" s="149" t="s">
        <v>177</v>
      </c>
      <c r="BI6" s="156" t="s">
        <v>178</v>
      </c>
      <c r="BJ6" s="156" t="s">
        <v>179</v>
      </c>
      <c r="BK6" s="156" t="s">
        <v>289</v>
      </c>
      <c r="BL6" s="23" t="s">
        <v>290</v>
      </c>
    </row>
    <row r="7" spans="1:193" s="49" customFormat="1" ht="15.75" thickBot="1" x14ac:dyDescent="0.3">
      <c r="A7" s="207" t="s">
        <v>1</v>
      </c>
      <c r="B7" s="215" t="s">
        <v>41</v>
      </c>
      <c r="C7" s="215" t="s">
        <v>101</v>
      </c>
      <c r="D7" s="212" t="s">
        <v>42</v>
      </c>
      <c r="E7" s="203">
        <v>0.998</v>
      </c>
      <c r="F7" s="204">
        <v>0.999</v>
      </c>
      <c r="G7" s="204">
        <v>0.999</v>
      </c>
      <c r="H7" s="204">
        <v>0.998</v>
      </c>
      <c r="I7" s="205">
        <v>0.998</v>
      </c>
      <c r="J7" s="203">
        <v>1</v>
      </c>
      <c r="K7" s="204">
        <v>1.0009999999999999</v>
      </c>
      <c r="L7" s="204">
        <v>1.0009999999999999</v>
      </c>
      <c r="M7" s="204">
        <v>1</v>
      </c>
      <c r="N7" s="206">
        <v>1</v>
      </c>
      <c r="O7" s="283">
        <v>0.999</v>
      </c>
      <c r="P7" s="204">
        <v>0.999</v>
      </c>
      <c r="Q7" s="204">
        <v>0.999</v>
      </c>
      <c r="R7" s="204">
        <v>0.999</v>
      </c>
      <c r="S7" s="205">
        <v>0.999</v>
      </c>
      <c r="T7" s="203">
        <v>1.0029999999999999</v>
      </c>
      <c r="U7" s="204">
        <v>1.0009999999999999</v>
      </c>
      <c r="V7" s="204">
        <v>1.0009999999999999</v>
      </c>
      <c r="W7" s="204">
        <v>1.0029999999999999</v>
      </c>
      <c r="X7" s="206">
        <v>1.0029999999999999</v>
      </c>
      <c r="Y7" s="283">
        <v>1.004</v>
      </c>
      <c r="Z7" s="204">
        <v>1.002</v>
      </c>
      <c r="AA7" s="204">
        <v>1.002</v>
      </c>
      <c r="AB7" s="204">
        <v>1.004</v>
      </c>
      <c r="AC7" s="205">
        <v>1.004</v>
      </c>
      <c r="AD7" s="203">
        <v>1.002</v>
      </c>
      <c r="AE7" s="204">
        <v>1.0009999999999999</v>
      </c>
      <c r="AF7" s="204">
        <v>1.0009999999999999</v>
      </c>
      <c r="AG7" s="204">
        <v>1.002</v>
      </c>
      <c r="AH7" s="206">
        <v>1.002</v>
      </c>
      <c r="AI7" s="283">
        <v>1.0029999999999999</v>
      </c>
      <c r="AJ7" s="204">
        <v>0.999</v>
      </c>
      <c r="AK7" s="204">
        <v>0.999</v>
      </c>
      <c r="AL7" s="204">
        <v>1.0029999999999999</v>
      </c>
      <c r="AM7" s="205">
        <v>1.0029999999999999</v>
      </c>
      <c r="AN7" s="203">
        <v>0.998</v>
      </c>
      <c r="AO7" s="204">
        <v>0.995</v>
      </c>
      <c r="AP7" s="204">
        <v>0.995</v>
      </c>
      <c r="AQ7" s="204">
        <v>0.998</v>
      </c>
      <c r="AR7" s="206">
        <v>0.998</v>
      </c>
      <c r="AS7" s="283">
        <v>0.99299999999999999</v>
      </c>
      <c r="AT7" s="204">
        <v>0.99099999999999999</v>
      </c>
      <c r="AU7" s="204">
        <v>0.99099999999999999</v>
      </c>
      <c r="AV7" s="204">
        <v>0.99299999999999999</v>
      </c>
      <c r="AW7" s="205">
        <v>0.99299999999999999</v>
      </c>
      <c r="AX7" s="203">
        <v>0.995</v>
      </c>
      <c r="AY7" s="204">
        <v>0.99399999999999999</v>
      </c>
      <c r="AZ7" s="204">
        <v>0.99399999999999999</v>
      </c>
      <c r="BA7" s="204">
        <v>0.995</v>
      </c>
      <c r="BB7" s="206">
        <v>0.995</v>
      </c>
      <c r="BC7" s="283">
        <v>0.996</v>
      </c>
      <c r="BD7" s="204">
        <v>0.99299999999999999</v>
      </c>
      <c r="BE7" s="204">
        <v>0.99299999999999999</v>
      </c>
      <c r="BF7" s="204">
        <v>0.996</v>
      </c>
      <c r="BG7" s="205">
        <v>0.996</v>
      </c>
      <c r="BH7" s="203">
        <v>0.997</v>
      </c>
      <c r="BI7" s="204">
        <v>0.99399999999999999</v>
      </c>
      <c r="BJ7" s="204">
        <v>0.99399999999999999</v>
      </c>
      <c r="BK7" s="204">
        <v>0.997</v>
      </c>
      <c r="BL7" s="206">
        <v>0.997</v>
      </c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290"/>
      <c r="CA7" s="290"/>
      <c r="CB7" s="290"/>
      <c r="CC7" s="290"/>
      <c r="CD7" s="290"/>
      <c r="CE7" s="290"/>
      <c r="CF7" s="290"/>
      <c r="CG7" s="290"/>
      <c r="CH7" s="290"/>
      <c r="CI7" s="290"/>
      <c r="CJ7" s="290"/>
      <c r="CK7" s="290"/>
      <c r="CL7" s="290"/>
      <c r="CM7" s="290"/>
      <c r="CN7" s="290"/>
      <c r="CO7" s="290"/>
      <c r="CP7" s="290"/>
      <c r="CQ7" s="290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0"/>
      <c r="DD7" s="290"/>
      <c r="DE7" s="290"/>
      <c r="DF7" s="290"/>
      <c r="DG7" s="290"/>
      <c r="DH7" s="290"/>
      <c r="DI7" s="290"/>
      <c r="DJ7" s="290"/>
      <c r="DK7" s="290"/>
      <c r="DL7" s="290"/>
      <c r="DM7" s="290"/>
      <c r="DN7" s="290"/>
      <c r="DO7" s="290"/>
      <c r="DP7" s="290"/>
      <c r="DQ7" s="290"/>
      <c r="DR7" s="290"/>
      <c r="DS7" s="290"/>
      <c r="DT7" s="290"/>
      <c r="DV7" s="290"/>
      <c r="DW7" s="290"/>
      <c r="DX7" s="290"/>
      <c r="DY7" s="290"/>
      <c r="DZ7" s="290"/>
      <c r="EA7" s="290"/>
      <c r="EB7" s="290"/>
      <c r="EC7" s="290"/>
      <c r="ED7" s="290"/>
      <c r="EE7" s="290"/>
      <c r="EF7" s="290"/>
      <c r="EG7" s="290"/>
      <c r="EH7" s="290"/>
      <c r="EI7" s="290"/>
      <c r="EJ7" s="290"/>
      <c r="EK7" s="290"/>
      <c r="EL7" s="290"/>
      <c r="EM7" s="290"/>
      <c r="EN7" s="290"/>
      <c r="EO7" s="290"/>
      <c r="EP7" s="290"/>
      <c r="EQ7" s="290"/>
      <c r="ER7" s="290"/>
      <c r="ES7" s="290"/>
      <c r="ET7" s="290"/>
      <c r="EU7" s="290"/>
      <c r="EV7" s="290"/>
      <c r="EW7" s="290"/>
      <c r="EX7" s="290"/>
      <c r="EY7" s="290"/>
      <c r="EZ7" s="290"/>
      <c r="FA7" s="290"/>
      <c r="FB7" s="290"/>
      <c r="FC7" s="290"/>
      <c r="FD7" s="290"/>
      <c r="FE7" s="290"/>
      <c r="FF7" s="290"/>
      <c r="FG7" s="290"/>
      <c r="FH7" s="290"/>
      <c r="FI7" s="290"/>
      <c r="FJ7" s="290"/>
      <c r="FK7" s="290"/>
      <c r="FL7" s="290"/>
      <c r="FM7" s="290"/>
      <c r="FN7" s="290"/>
      <c r="FO7" s="290"/>
      <c r="FP7" s="290"/>
      <c r="FQ7" s="290"/>
      <c r="FR7" s="290"/>
      <c r="FS7" s="290"/>
      <c r="FT7" s="290"/>
      <c r="FU7" s="290"/>
      <c r="FV7" s="290"/>
      <c r="FW7" s="290"/>
      <c r="FX7" s="290"/>
      <c r="FY7" s="290"/>
      <c r="FZ7" s="290"/>
      <c r="GA7" s="290"/>
      <c r="GB7" s="290"/>
      <c r="GC7" s="290"/>
      <c r="GD7" s="290"/>
      <c r="GE7" s="290"/>
      <c r="GF7" s="290"/>
      <c r="GG7" s="290"/>
      <c r="GH7" s="290"/>
      <c r="GI7" s="290"/>
      <c r="GJ7" s="290"/>
      <c r="GK7" s="290"/>
    </row>
    <row r="8" spans="1:193" s="49" customFormat="1" ht="15.75" thickBot="1" x14ac:dyDescent="0.3">
      <c r="A8" s="208" t="s">
        <v>84</v>
      </c>
      <c r="B8" s="216" t="s">
        <v>43</v>
      </c>
      <c r="C8" s="219" t="s">
        <v>77</v>
      </c>
      <c r="D8" s="176" t="s">
        <v>42</v>
      </c>
      <c r="E8" s="203">
        <v>0.998</v>
      </c>
      <c r="F8" s="204">
        <v>0.999</v>
      </c>
      <c r="G8" s="204">
        <v>0.999</v>
      </c>
      <c r="H8" s="204">
        <v>0.998</v>
      </c>
      <c r="I8" s="205">
        <v>0.998</v>
      </c>
      <c r="J8" s="203">
        <v>1</v>
      </c>
      <c r="K8" s="204">
        <v>1.0009999999999999</v>
      </c>
      <c r="L8" s="204">
        <v>1.0009999999999999</v>
      </c>
      <c r="M8" s="204">
        <v>1</v>
      </c>
      <c r="N8" s="206">
        <v>1</v>
      </c>
      <c r="O8" s="283">
        <v>0.999</v>
      </c>
      <c r="P8" s="204">
        <v>0.999</v>
      </c>
      <c r="Q8" s="204">
        <v>0.999</v>
      </c>
      <c r="R8" s="204">
        <v>0.999</v>
      </c>
      <c r="S8" s="205">
        <v>0.999</v>
      </c>
      <c r="T8" s="203">
        <v>1.0029999999999999</v>
      </c>
      <c r="U8" s="204">
        <v>1.0009999999999999</v>
      </c>
      <c r="V8" s="204">
        <v>1.0009999999999999</v>
      </c>
      <c r="W8" s="204">
        <v>1.0029999999999999</v>
      </c>
      <c r="X8" s="206">
        <v>1.0029999999999999</v>
      </c>
      <c r="Y8" s="283">
        <v>1.004</v>
      </c>
      <c r="Z8" s="204">
        <v>1.002</v>
      </c>
      <c r="AA8" s="204">
        <v>1.002</v>
      </c>
      <c r="AB8" s="204">
        <v>1.004</v>
      </c>
      <c r="AC8" s="205">
        <v>1.004</v>
      </c>
      <c r="AD8" s="203">
        <v>1.002</v>
      </c>
      <c r="AE8" s="204">
        <v>1.0009999999999999</v>
      </c>
      <c r="AF8" s="204">
        <v>1.0009999999999999</v>
      </c>
      <c r="AG8" s="204">
        <v>1.002</v>
      </c>
      <c r="AH8" s="206">
        <v>1.002</v>
      </c>
      <c r="AI8" s="283">
        <v>1.0029999999999999</v>
      </c>
      <c r="AJ8" s="204">
        <v>0.999</v>
      </c>
      <c r="AK8" s="204">
        <v>0.999</v>
      </c>
      <c r="AL8" s="204">
        <v>1.0029999999999999</v>
      </c>
      <c r="AM8" s="205">
        <v>1.0029999999999999</v>
      </c>
      <c r="AN8" s="203">
        <v>0.998</v>
      </c>
      <c r="AO8" s="204">
        <v>0.995</v>
      </c>
      <c r="AP8" s="204">
        <v>0.995</v>
      </c>
      <c r="AQ8" s="204">
        <v>0.998</v>
      </c>
      <c r="AR8" s="206">
        <v>0.998</v>
      </c>
      <c r="AS8" s="283">
        <v>0.99299999999999999</v>
      </c>
      <c r="AT8" s="204">
        <v>0.99099999999999999</v>
      </c>
      <c r="AU8" s="204">
        <v>0.99099999999999999</v>
      </c>
      <c r="AV8" s="204">
        <v>0.99299999999999999</v>
      </c>
      <c r="AW8" s="205">
        <v>0.99299999999999999</v>
      </c>
      <c r="AX8" s="203">
        <v>0.995</v>
      </c>
      <c r="AY8" s="204">
        <v>0.99399999999999999</v>
      </c>
      <c r="AZ8" s="204">
        <v>0.99399999999999999</v>
      </c>
      <c r="BA8" s="204">
        <v>0.995</v>
      </c>
      <c r="BB8" s="206">
        <v>0.995</v>
      </c>
      <c r="BC8" s="283">
        <v>0.996</v>
      </c>
      <c r="BD8" s="204">
        <v>0.99299999999999999</v>
      </c>
      <c r="BE8" s="204">
        <v>0.99299999999999999</v>
      </c>
      <c r="BF8" s="204">
        <v>0.996</v>
      </c>
      <c r="BG8" s="205">
        <v>0.996</v>
      </c>
      <c r="BH8" s="203">
        <v>0.997</v>
      </c>
      <c r="BI8" s="204">
        <v>0.99399999999999999</v>
      </c>
      <c r="BJ8" s="204">
        <v>0.99399999999999999</v>
      </c>
      <c r="BK8" s="204">
        <v>0.997</v>
      </c>
      <c r="BL8" s="206">
        <v>0.997</v>
      </c>
      <c r="BM8" s="290"/>
      <c r="BN8" s="290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0"/>
      <c r="CA8" s="290"/>
      <c r="CB8" s="290"/>
      <c r="CC8" s="290"/>
      <c r="CD8" s="290"/>
      <c r="CE8" s="290"/>
      <c r="CF8" s="290"/>
      <c r="CG8" s="290"/>
      <c r="CH8" s="290"/>
      <c r="CI8" s="290"/>
      <c r="CJ8" s="290"/>
      <c r="CK8" s="290"/>
      <c r="CL8" s="290"/>
      <c r="CM8" s="290"/>
      <c r="CN8" s="290"/>
      <c r="CO8" s="290"/>
      <c r="CP8" s="290"/>
      <c r="CQ8" s="290"/>
      <c r="CR8" s="290"/>
      <c r="CS8" s="290"/>
      <c r="CT8" s="290"/>
      <c r="CU8" s="290"/>
      <c r="CV8" s="290"/>
      <c r="CW8" s="290"/>
      <c r="CX8" s="290"/>
      <c r="CY8" s="290"/>
      <c r="CZ8" s="290"/>
      <c r="DA8" s="290"/>
      <c r="DB8" s="290"/>
      <c r="DC8" s="290"/>
      <c r="DD8" s="290"/>
      <c r="DE8" s="290"/>
      <c r="DF8" s="290"/>
      <c r="DG8" s="290"/>
      <c r="DH8" s="290"/>
      <c r="DI8" s="290"/>
      <c r="DJ8" s="290"/>
      <c r="DK8" s="290"/>
      <c r="DL8" s="290"/>
      <c r="DM8" s="290"/>
      <c r="DN8" s="290"/>
      <c r="DO8" s="290"/>
      <c r="DP8" s="290"/>
      <c r="DQ8" s="290"/>
      <c r="DR8" s="290"/>
      <c r="DS8" s="290"/>
      <c r="DT8" s="290"/>
      <c r="DV8" s="290"/>
      <c r="DW8" s="290"/>
      <c r="DX8" s="290"/>
      <c r="DY8" s="290"/>
      <c r="DZ8" s="290"/>
      <c r="EA8" s="290"/>
      <c r="EB8" s="290"/>
      <c r="EC8" s="290"/>
      <c r="ED8" s="290"/>
      <c r="EE8" s="290"/>
      <c r="EF8" s="290"/>
      <c r="EG8" s="290"/>
      <c r="EH8" s="290"/>
      <c r="EI8" s="290"/>
      <c r="EJ8" s="290"/>
      <c r="EK8" s="290"/>
      <c r="EL8" s="290"/>
      <c r="EM8" s="290"/>
      <c r="EN8" s="290"/>
      <c r="EO8" s="290"/>
      <c r="EP8" s="290"/>
      <c r="EQ8" s="290"/>
      <c r="ER8" s="290"/>
      <c r="ES8" s="290"/>
      <c r="ET8" s="290"/>
      <c r="EU8" s="290"/>
      <c r="EV8" s="290"/>
      <c r="EW8" s="290"/>
      <c r="EX8" s="290"/>
      <c r="EY8" s="290"/>
      <c r="EZ8" s="290"/>
      <c r="FA8" s="290"/>
      <c r="FB8" s="290"/>
      <c r="FC8" s="290"/>
      <c r="FD8" s="290"/>
      <c r="FE8" s="290"/>
      <c r="FF8" s="290"/>
      <c r="FG8" s="290"/>
      <c r="FH8" s="290"/>
      <c r="FI8" s="290"/>
      <c r="FJ8" s="290"/>
      <c r="FK8" s="290"/>
      <c r="FL8" s="290"/>
      <c r="FM8" s="290"/>
      <c r="FN8" s="290"/>
      <c r="FO8" s="290"/>
      <c r="FP8" s="290"/>
      <c r="FQ8" s="290"/>
      <c r="FR8" s="290"/>
      <c r="FS8" s="290"/>
      <c r="FT8" s="290"/>
      <c r="FU8" s="290"/>
      <c r="FV8" s="290"/>
      <c r="FW8" s="290"/>
      <c r="FX8" s="290"/>
      <c r="FY8" s="290"/>
      <c r="FZ8" s="290"/>
      <c r="GA8" s="290"/>
      <c r="GB8" s="290"/>
      <c r="GC8" s="290"/>
    </row>
    <row r="9" spans="1:193" s="49" customFormat="1" ht="15.75" thickBot="1" x14ac:dyDescent="0.3">
      <c r="A9" s="209" t="s">
        <v>199</v>
      </c>
      <c r="B9" s="216" t="s">
        <v>180</v>
      </c>
      <c r="C9" s="220" t="s">
        <v>113</v>
      </c>
      <c r="D9" s="176" t="s">
        <v>44</v>
      </c>
      <c r="E9" s="203">
        <v>0.995</v>
      </c>
      <c r="F9" s="204">
        <v>0.996</v>
      </c>
      <c r="G9" s="204">
        <v>0.996</v>
      </c>
      <c r="H9" s="204">
        <v>0.995</v>
      </c>
      <c r="I9" s="205">
        <v>0.995</v>
      </c>
      <c r="J9" s="203">
        <v>0.997</v>
      </c>
      <c r="K9" s="204">
        <v>0.998</v>
      </c>
      <c r="L9" s="204">
        <v>0.998</v>
      </c>
      <c r="M9" s="204">
        <v>0.997</v>
      </c>
      <c r="N9" s="206">
        <v>0.997</v>
      </c>
      <c r="O9" s="283">
        <v>0.996</v>
      </c>
      <c r="P9" s="204">
        <v>0.996</v>
      </c>
      <c r="Q9" s="204">
        <v>0.996</v>
      </c>
      <c r="R9" s="204">
        <v>0.996</v>
      </c>
      <c r="S9" s="205">
        <v>0.996</v>
      </c>
      <c r="T9" s="203">
        <v>1</v>
      </c>
      <c r="U9" s="204">
        <v>0.998</v>
      </c>
      <c r="V9" s="204">
        <v>0.998</v>
      </c>
      <c r="W9" s="204">
        <v>1</v>
      </c>
      <c r="X9" s="206">
        <v>1</v>
      </c>
      <c r="Y9" s="283">
        <v>1.0009999999999999</v>
      </c>
      <c r="Z9" s="204">
        <v>0.999</v>
      </c>
      <c r="AA9" s="204">
        <v>0.999</v>
      </c>
      <c r="AB9" s="204">
        <v>1.0009999999999999</v>
      </c>
      <c r="AC9" s="205">
        <v>1.0009999999999999</v>
      </c>
      <c r="AD9" s="203">
        <v>1.0009999999999999</v>
      </c>
      <c r="AE9" s="204">
        <v>0.999</v>
      </c>
      <c r="AF9" s="204">
        <v>0.999</v>
      </c>
      <c r="AG9" s="204">
        <v>1.0009999999999999</v>
      </c>
      <c r="AH9" s="206">
        <v>1.0009999999999999</v>
      </c>
      <c r="AI9" s="283">
        <v>1</v>
      </c>
      <c r="AJ9" s="204">
        <v>0.996</v>
      </c>
      <c r="AK9" s="204">
        <v>0.996</v>
      </c>
      <c r="AL9" s="204">
        <v>1</v>
      </c>
      <c r="AM9" s="205">
        <v>1</v>
      </c>
      <c r="AN9" s="203">
        <v>0.99399999999999999</v>
      </c>
      <c r="AO9" s="204">
        <v>0.99099999999999999</v>
      </c>
      <c r="AP9" s="204">
        <v>0.99099999999999999</v>
      </c>
      <c r="AQ9" s="204">
        <v>0.99399999999999999</v>
      </c>
      <c r="AR9" s="206">
        <v>0.99399999999999999</v>
      </c>
      <c r="AS9" s="283">
        <v>0.99</v>
      </c>
      <c r="AT9" s="204">
        <v>0.98799999999999999</v>
      </c>
      <c r="AU9" s="204">
        <v>0.98799999999999999</v>
      </c>
      <c r="AV9" s="204">
        <v>0.99</v>
      </c>
      <c r="AW9" s="205">
        <v>0.99</v>
      </c>
      <c r="AX9" s="203">
        <v>0.99099999999999999</v>
      </c>
      <c r="AY9" s="204">
        <v>0.99</v>
      </c>
      <c r="AZ9" s="204">
        <v>0.99</v>
      </c>
      <c r="BA9" s="204">
        <v>0.99099999999999999</v>
      </c>
      <c r="BB9" s="206">
        <v>0.99099999999999999</v>
      </c>
      <c r="BC9" s="283">
        <v>0.99199999999999999</v>
      </c>
      <c r="BD9" s="204">
        <v>0.98899999999999999</v>
      </c>
      <c r="BE9" s="204">
        <v>0.98899999999999999</v>
      </c>
      <c r="BF9" s="204">
        <v>0.99199999999999999</v>
      </c>
      <c r="BG9" s="205">
        <v>0.99199999999999999</v>
      </c>
      <c r="BH9" s="203">
        <v>0.99299999999999999</v>
      </c>
      <c r="BI9" s="204">
        <v>0.99</v>
      </c>
      <c r="BJ9" s="204">
        <v>0.99</v>
      </c>
      <c r="BK9" s="204">
        <v>0.99299999999999999</v>
      </c>
      <c r="BL9" s="206">
        <v>0.99299999999999999</v>
      </c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0"/>
      <c r="CB9" s="290"/>
      <c r="CC9" s="290"/>
      <c r="CD9" s="290"/>
      <c r="CE9" s="290"/>
      <c r="CF9" s="290"/>
      <c r="CG9" s="290"/>
      <c r="CH9" s="290"/>
      <c r="CI9" s="290"/>
      <c r="CJ9" s="290"/>
      <c r="CK9" s="290"/>
      <c r="CL9" s="290"/>
      <c r="CM9" s="290"/>
      <c r="CN9" s="290"/>
      <c r="CO9" s="290"/>
      <c r="CP9" s="290"/>
      <c r="CQ9" s="290"/>
      <c r="CR9" s="290"/>
      <c r="CS9" s="290"/>
      <c r="CT9" s="290"/>
      <c r="CU9" s="290"/>
      <c r="CV9" s="290"/>
      <c r="CW9" s="290"/>
      <c r="CX9" s="290"/>
      <c r="CY9" s="290"/>
      <c r="CZ9" s="290"/>
      <c r="DA9" s="290"/>
      <c r="DB9" s="290"/>
      <c r="DC9" s="290"/>
      <c r="DD9" s="290"/>
      <c r="DE9" s="290"/>
      <c r="DF9" s="290"/>
      <c r="DG9" s="290"/>
      <c r="DH9" s="290"/>
      <c r="DI9" s="290"/>
      <c r="DJ9" s="290"/>
      <c r="DK9" s="290"/>
      <c r="DL9" s="290"/>
      <c r="DM9" s="290"/>
      <c r="DN9" s="290"/>
      <c r="DO9" s="290"/>
      <c r="DP9" s="290"/>
      <c r="DQ9" s="290"/>
      <c r="DR9" s="290"/>
      <c r="DS9" s="290"/>
      <c r="DT9" s="290"/>
      <c r="DV9" s="290"/>
      <c r="DW9" s="290"/>
      <c r="DX9" s="290"/>
      <c r="DY9" s="290"/>
      <c r="DZ9" s="290"/>
      <c r="EA9" s="290"/>
      <c r="EB9" s="290"/>
      <c r="EC9" s="290"/>
      <c r="ED9" s="290"/>
      <c r="EE9" s="290"/>
      <c r="EF9" s="290"/>
      <c r="EG9" s="290"/>
      <c r="EH9" s="290"/>
      <c r="EI9" s="290"/>
      <c r="EJ9" s="290"/>
      <c r="EK9" s="290"/>
      <c r="EL9" s="290"/>
      <c r="EM9" s="290"/>
      <c r="EN9" s="290"/>
      <c r="EO9" s="290"/>
      <c r="EP9" s="290"/>
      <c r="EQ9" s="290"/>
      <c r="ER9" s="290"/>
      <c r="ES9" s="290"/>
      <c r="ET9" s="290"/>
      <c r="EU9" s="290"/>
      <c r="EV9" s="290"/>
      <c r="EW9" s="290"/>
      <c r="EX9" s="290"/>
      <c r="EY9" s="290"/>
      <c r="EZ9" s="290"/>
      <c r="FA9" s="290"/>
      <c r="FB9" s="290"/>
      <c r="FC9" s="290"/>
      <c r="FD9" s="290"/>
      <c r="FE9" s="290"/>
      <c r="FF9" s="290"/>
      <c r="FG9" s="290"/>
      <c r="FH9" s="290"/>
      <c r="FI9" s="290"/>
      <c r="FJ9" s="290"/>
      <c r="FK9" s="290"/>
      <c r="FL9" s="290"/>
      <c r="FM9" s="290"/>
      <c r="FN9" s="290"/>
      <c r="FO9" s="290"/>
      <c r="FP9" s="290"/>
      <c r="FQ9" s="290"/>
      <c r="FR9" s="290"/>
      <c r="FS9" s="290"/>
      <c r="FT9" s="290"/>
      <c r="FU9" s="290"/>
      <c r="FV9" s="290"/>
      <c r="FW9" s="290"/>
      <c r="FX9" s="290"/>
      <c r="FY9" s="290"/>
      <c r="FZ9" s="290"/>
      <c r="GA9" s="290"/>
      <c r="GB9" s="290"/>
      <c r="GC9" s="290"/>
    </row>
    <row r="10" spans="1:193" s="49" customFormat="1" ht="15.75" thickBot="1" x14ac:dyDescent="0.3">
      <c r="A10" s="209" t="s">
        <v>200</v>
      </c>
      <c r="B10" s="216" t="s">
        <v>181</v>
      </c>
      <c r="C10" s="220" t="s">
        <v>115</v>
      </c>
      <c r="D10" s="176" t="s">
        <v>44</v>
      </c>
      <c r="E10" s="203">
        <v>0.995</v>
      </c>
      <c r="F10" s="204">
        <v>0.996</v>
      </c>
      <c r="G10" s="204">
        <v>0.996</v>
      </c>
      <c r="H10" s="204">
        <v>0.995</v>
      </c>
      <c r="I10" s="205">
        <v>0.995</v>
      </c>
      <c r="J10" s="203">
        <v>0.997</v>
      </c>
      <c r="K10" s="204">
        <v>0.998</v>
      </c>
      <c r="L10" s="204">
        <v>0.998</v>
      </c>
      <c r="M10" s="204">
        <v>0.997</v>
      </c>
      <c r="N10" s="206">
        <v>0.997</v>
      </c>
      <c r="O10" s="283">
        <v>0.996</v>
      </c>
      <c r="P10" s="204">
        <v>0.996</v>
      </c>
      <c r="Q10" s="204">
        <v>0.996</v>
      </c>
      <c r="R10" s="204">
        <v>0.996</v>
      </c>
      <c r="S10" s="205">
        <v>0.996</v>
      </c>
      <c r="T10" s="203">
        <v>1</v>
      </c>
      <c r="U10" s="204">
        <v>0.998</v>
      </c>
      <c r="V10" s="204">
        <v>0.998</v>
      </c>
      <c r="W10" s="204">
        <v>1</v>
      </c>
      <c r="X10" s="206">
        <v>1</v>
      </c>
      <c r="Y10" s="283">
        <v>1.0009999999999999</v>
      </c>
      <c r="Z10" s="204">
        <v>0.999</v>
      </c>
      <c r="AA10" s="204">
        <v>0.999</v>
      </c>
      <c r="AB10" s="204">
        <v>1.0009999999999999</v>
      </c>
      <c r="AC10" s="205">
        <v>1.0009999999999999</v>
      </c>
      <c r="AD10" s="203">
        <v>1.0009999999999999</v>
      </c>
      <c r="AE10" s="204">
        <v>0.999</v>
      </c>
      <c r="AF10" s="204">
        <v>0.999</v>
      </c>
      <c r="AG10" s="204">
        <v>1.0009999999999999</v>
      </c>
      <c r="AH10" s="206">
        <v>1.0009999999999999</v>
      </c>
      <c r="AI10" s="283">
        <v>1</v>
      </c>
      <c r="AJ10" s="204">
        <v>0.996</v>
      </c>
      <c r="AK10" s="204">
        <v>0.996</v>
      </c>
      <c r="AL10" s="204">
        <v>1</v>
      </c>
      <c r="AM10" s="205">
        <v>1</v>
      </c>
      <c r="AN10" s="203">
        <v>0.99399999999999999</v>
      </c>
      <c r="AO10" s="204">
        <v>0.99099999999999999</v>
      </c>
      <c r="AP10" s="204">
        <v>0.99099999999999999</v>
      </c>
      <c r="AQ10" s="204">
        <v>0.99399999999999999</v>
      </c>
      <c r="AR10" s="206">
        <v>0.99399999999999999</v>
      </c>
      <c r="AS10" s="283">
        <v>0.99</v>
      </c>
      <c r="AT10" s="204">
        <v>0.98799999999999999</v>
      </c>
      <c r="AU10" s="204">
        <v>0.98799999999999999</v>
      </c>
      <c r="AV10" s="204">
        <v>0.99</v>
      </c>
      <c r="AW10" s="205">
        <v>0.99</v>
      </c>
      <c r="AX10" s="203">
        <v>0.99099999999999999</v>
      </c>
      <c r="AY10" s="204">
        <v>0.99</v>
      </c>
      <c r="AZ10" s="204">
        <v>0.99</v>
      </c>
      <c r="BA10" s="204">
        <v>0.99099999999999999</v>
      </c>
      <c r="BB10" s="206">
        <v>0.99099999999999999</v>
      </c>
      <c r="BC10" s="283">
        <v>0.99199999999999999</v>
      </c>
      <c r="BD10" s="204">
        <v>0.98899999999999999</v>
      </c>
      <c r="BE10" s="204">
        <v>0.98899999999999999</v>
      </c>
      <c r="BF10" s="204">
        <v>0.99199999999999999</v>
      </c>
      <c r="BG10" s="205">
        <v>0.99199999999999999</v>
      </c>
      <c r="BH10" s="203">
        <v>0.99299999999999999</v>
      </c>
      <c r="BI10" s="204">
        <v>0.99</v>
      </c>
      <c r="BJ10" s="204">
        <v>0.99</v>
      </c>
      <c r="BK10" s="204">
        <v>0.99299999999999999</v>
      </c>
      <c r="BL10" s="206">
        <v>0.99299999999999999</v>
      </c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290"/>
      <c r="BX10" s="290"/>
      <c r="BY10" s="290"/>
      <c r="BZ10" s="290"/>
      <c r="CA10" s="290"/>
      <c r="CB10" s="290"/>
      <c r="CC10" s="290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  <c r="CR10" s="290"/>
      <c r="CS10" s="290"/>
      <c r="CT10" s="290"/>
      <c r="CU10" s="290"/>
      <c r="CV10" s="290"/>
      <c r="CW10" s="290"/>
      <c r="CX10" s="290"/>
      <c r="CY10" s="290"/>
      <c r="CZ10" s="290"/>
      <c r="DA10" s="290"/>
      <c r="DB10" s="290"/>
      <c r="DC10" s="290"/>
      <c r="DD10" s="290"/>
      <c r="DE10" s="290"/>
      <c r="DF10" s="290"/>
      <c r="DG10" s="290"/>
      <c r="DH10" s="290"/>
      <c r="DI10" s="290"/>
      <c r="DJ10" s="290"/>
      <c r="DK10" s="290"/>
      <c r="DL10" s="290"/>
      <c r="DM10" s="290"/>
      <c r="DN10" s="290"/>
      <c r="DO10" s="290"/>
      <c r="DP10" s="290"/>
      <c r="DQ10" s="290"/>
      <c r="DR10" s="290"/>
      <c r="DS10" s="290"/>
      <c r="DT10" s="290"/>
      <c r="DV10" s="290"/>
      <c r="DW10" s="290"/>
      <c r="DX10" s="290"/>
      <c r="DY10" s="290"/>
      <c r="DZ10" s="290"/>
      <c r="EA10" s="290"/>
      <c r="EB10" s="290"/>
      <c r="EC10" s="290"/>
      <c r="ED10" s="290"/>
      <c r="EE10" s="290"/>
      <c r="EF10" s="290"/>
      <c r="EG10" s="290"/>
      <c r="EH10" s="290"/>
      <c r="EI10" s="290"/>
      <c r="EJ10" s="290"/>
      <c r="EK10" s="290"/>
      <c r="EL10" s="290"/>
      <c r="EM10" s="290"/>
      <c r="EN10" s="290"/>
      <c r="EO10" s="290"/>
      <c r="EP10" s="290"/>
      <c r="EQ10" s="290"/>
      <c r="ER10" s="290"/>
      <c r="ES10" s="290"/>
      <c r="ET10" s="290"/>
      <c r="EU10" s="290"/>
      <c r="EV10" s="290"/>
      <c r="EW10" s="290"/>
      <c r="EX10" s="290"/>
      <c r="EY10" s="290"/>
      <c r="EZ10" s="290"/>
      <c r="FA10" s="290"/>
      <c r="FB10" s="290"/>
      <c r="FC10" s="290"/>
      <c r="FD10" s="290"/>
      <c r="FE10" s="290"/>
      <c r="FF10" s="290"/>
      <c r="FG10" s="290"/>
      <c r="FH10" s="290"/>
      <c r="FI10" s="290"/>
      <c r="FJ10" s="290"/>
      <c r="FK10" s="290"/>
      <c r="FL10" s="290"/>
      <c r="FM10" s="290"/>
      <c r="FN10" s="290"/>
      <c r="FO10" s="290"/>
      <c r="FP10" s="290"/>
      <c r="FQ10" s="290"/>
      <c r="FR10" s="290"/>
      <c r="FS10" s="290"/>
      <c r="FT10" s="290"/>
      <c r="FU10" s="290"/>
      <c r="FV10" s="290"/>
      <c r="FW10" s="290"/>
      <c r="FX10" s="290"/>
      <c r="FY10" s="290"/>
      <c r="FZ10" s="290"/>
      <c r="GA10" s="290"/>
      <c r="GB10" s="290"/>
      <c r="GC10" s="290"/>
    </row>
    <row r="11" spans="1:193" s="49" customFormat="1" ht="15.75" thickBot="1" x14ac:dyDescent="0.3">
      <c r="A11" s="208" t="s">
        <v>1</v>
      </c>
      <c r="B11" s="216" t="s">
        <v>45</v>
      </c>
      <c r="C11" s="216" t="s">
        <v>66</v>
      </c>
      <c r="D11" s="176" t="s">
        <v>44</v>
      </c>
      <c r="E11" s="203">
        <v>0.995</v>
      </c>
      <c r="F11" s="204">
        <v>0.996</v>
      </c>
      <c r="G11" s="204">
        <v>0.996</v>
      </c>
      <c r="H11" s="204">
        <v>0.995</v>
      </c>
      <c r="I11" s="205">
        <v>0.995</v>
      </c>
      <c r="J11" s="203">
        <v>0.997</v>
      </c>
      <c r="K11" s="204">
        <v>0.998</v>
      </c>
      <c r="L11" s="204">
        <v>0.998</v>
      </c>
      <c r="M11" s="204">
        <v>0.997</v>
      </c>
      <c r="N11" s="206">
        <v>0.997</v>
      </c>
      <c r="O11" s="283">
        <v>0.996</v>
      </c>
      <c r="P11" s="204">
        <v>0.996</v>
      </c>
      <c r="Q11" s="204">
        <v>0.996</v>
      </c>
      <c r="R11" s="204">
        <v>0.996</v>
      </c>
      <c r="S11" s="205">
        <v>0.996</v>
      </c>
      <c r="T11" s="203">
        <v>1</v>
      </c>
      <c r="U11" s="204">
        <v>0.998</v>
      </c>
      <c r="V11" s="204">
        <v>0.998</v>
      </c>
      <c r="W11" s="204">
        <v>1</v>
      </c>
      <c r="X11" s="206">
        <v>1</v>
      </c>
      <c r="Y11" s="283">
        <v>1.0009999999999999</v>
      </c>
      <c r="Z11" s="204">
        <v>0.999</v>
      </c>
      <c r="AA11" s="204">
        <v>0.999</v>
      </c>
      <c r="AB11" s="204">
        <v>1.0009999999999999</v>
      </c>
      <c r="AC11" s="205">
        <v>1.0009999999999999</v>
      </c>
      <c r="AD11" s="203">
        <v>1.0009999999999999</v>
      </c>
      <c r="AE11" s="204">
        <v>0.999</v>
      </c>
      <c r="AF11" s="204">
        <v>0.999</v>
      </c>
      <c r="AG11" s="204">
        <v>1.0009999999999999</v>
      </c>
      <c r="AH11" s="206">
        <v>1.0009999999999999</v>
      </c>
      <c r="AI11" s="283">
        <v>1</v>
      </c>
      <c r="AJ11" s="204">
        <v>0.996</v>
      </c>
      <c r="AK11" s="204">
        <v>0.996</v>
      </c>
      <c r="AL11" s="204">
        <v>1</v>
      </c>
      <c r="AM11" s="205">
        <v>1</v>
      </c>
      <c r="AN11" s="203">
        <v>0.99399999999999999</v>
      </c>
      <c r="AO11" s="204">
        <v>0.99099999999999999</v>
      </c>
      <c r="AP11" s="204">
        <v>0.99099999999999999</v>
      </c>
      <c r="AQ11" s="204">
        <v>0.99399999999999999</v>
      </c>
      <c r="AR11" s="206">
        <v>0.99399999999999999</v>
      </c>
      <c r="AS11" s="283">
        <v>0.99</v>
      </c>
      <c r="AT11" s="204">
        <v>0.98799999999999999</v>
      </c>
      <c r="AU11" s="204">
        <v>0.98799999999999999</v>
      </c>
      <c r="AV11" s="204">
        <v>0.99</v>
      </c>
      <c r="AW11" s="205">
        <v>0.99</v>
      </c>
      <c r="AX11" s="203">
        <v>0.99099999999999999</v>
      </c>
      <c r="AY11" s="204">
        <v>0.99</v>
      </c>
      <c r="AZ11" s="204">
        <v>0.99</v>
      </c>
      <c r="BA11" s="204">
        <v>0.99099999999999999</v>
      </c>
      <c r="BB11" s="206">
        <v>0.99099999999999999</v>
      </c>
      <c r="BC11" s="283">
        <v>0.99199999999999999</v>
      </c>
      <c r="BD11" s="204">
        <v>0.98899999999999999</v>
      </c>
      <c r="BE11" s="204">
        <v>0.98899999999999999</v>
      </c>
      <c r="BF11" s="204">
        <v>0.99199999999999999</v>
      </c>
      <c r="BG11" s="205">
        <v>0.99199999999999999</v>
      </c>
      <c r="BH11" s="203">
        <v>0.99299999999999999</v>
      </c>
      <c r="BI11" s="204">
        <v>0.99</v>
      </c>
      <c r="BJ11" s="204">
        <v>0.99</v>
      </c>
      <c r="BK11" s="204">
        <v>0.99299999999999999</v>
      </c>
      <c r="BL11" s="206">
        <v>0.99299999999999999</v>
      </c>
      <c r="BM11" s="290"/>
      <c r="BN11" s="290"/>
      <c r="BO11" s="290"/>
      <c r="BP11" s="290"/>
      <c r="BQ11" s="290"/>
      <c r="BR11" s="290"/>
      <c r="BS11" s="290"/>
      <c r="BT11" s="290"/>
      <c r="BU11" s="290"/>
      <c r="BV11" s="290"/>
      <c r="BW11" s="290"/>
      <c r="BX11" s="290"/>
      <c r="BY11" s="290"/>
      <c r="BZ11" s="290"/>
      <c r="CA11" s="290"/>
      <c r="CB11" s="290"/>
      <c r="CC11" s="290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  <c r="CR11" s="290"/>
      <c r="CS11" s="290"/>
      <c r="CT11" s="290"/>
      <c r="CU11" s="290"/>
      <c r="CV11" s="290"/>
      <c r="CW11" s="290"/>
      <c r="CX11" s="290"/>
      <c r="CY11" s="290"/>
      <c r="CZ11" s="290"/>
      <c r="DA11" s="290"/>
      <c r="DB11" s="290"/>
      <c r="DC11" s="290"/>
      <c r="DD11" s="290"/>
      <c r="DE11" s="290"/>
      <c r="DF11" s="290"/>
      <c r="DG11" s="290"/>
      <c r="DH11" s="290"/>
      <c r="DI11" s="290"/>
      <c r="DJ11" s="290"/>
      <c r="DK11" s="290"/>
      <c r="DL11" s="290"/>
      <c r="DM11" s="290"/>
      <c r="DN11" s="290"/>
      <c r="DO11" s="290"/>
      <c r="DP11" s="290"/>
      <c r="DQ11" s="290"/>
      <c r="DR11" s="290"/>
      <c r="DS11" s="290"/>
      <c r="DT11" s="290"/>
      <c r="DV11" s="290"/>
      <c r="DW11" s="290"/>
      <c r="DX11" s="290"/>
      <c r="DY11" s="290"/>
      <c r="DZ11" s="290"/>
      <c r="EA11" s="290"/>
      <c r="EB11" s="290"/>
      <c r="EC11" s="290"/>
      <c r="ED11" s="290"/>
      <c r="EE11" s="290"/>
      <c r="EF11" s="290"/>
      <c r="EG11" s="290"/>
      <c r="EH11" s="290"/>
      <c r="EI11" s="290"/>
      <c r="EJ11" s="290"/>
      <c r="EK11" s="290"/>
      <c r="EL11" s="290"/>
      <c r="EM11" s="290"/>
      <c r="EN11" s="290"/>
      <c r="EO11" s="290"/>
      <c r="EP11" s="290"/>
      <c r="EQ11" s="290"/>
      <c r="ER11" s="290"/>
      <c r="ES11" s="290"/>
      <c r="ET11" s="290"/>
      <c r="EU11" s="290"/>
      <c r="EV11" s="290"/>
      <c r="EW11" s="290"/>
      <c r="EX11" s="290"/>
      <c r="EY11" s="290"/>
      <c r="EZ11" s="290"/>
      <c r="FA11" s="290"/>
      <c r="FB11" s="290"/>
      <c r="FC11" s="290"/>
      <c r="FD11" s="290"/>
      <c r="FE11" s="290"/>
      <c r="FF11" s="290"/>
      <c r="FG11" s="290"/>
      <c r="FH11" s="290"/>
      <c r="FI11" s="290"/>
      <c r="FJ11" s="290"/>
      <c r="FK11" s="290"/>
      <c r="FL11" s="290"/>
      <c r="FM11" s="290"/>
      <c r="FN11" s="290"/>
      <c r="FO11" s="290"/>
      <c r="FP11" s="290"/>
      <c r="FQ11" s="290"/>
      <c r="FR11" s="290"/>
      <c r="FS11" s="290"/>
      <c r="FT11" s="290"/>
      <c r="FU11" s="290"/>
      <c r="FV11" s="290"/>
      <c r="FW11" s="290"/>
      <c r="FX11" s="290"/>
      <c r="FY11" s="290"/>
      <c r="FZ11" s="290"/>
      <c r="GA11" s="290"/>
      <c r="GB11" s="290"/>
      <c r="GC11" s="290"/>
    </row>
    <row r="12" spans="1:193" s="49" customFormat="1" ht="15.75" thickBot="1" x14ac:dyDescent="0.3">
      <c r="A12" s="208" t="s">
        <v>46</v>
      </c>
      <c r="B12" s="216" t="s">
        <v>78</v>
      </c>
      <c r="C12" s="216" t="s">
        <v>67</v>
      </c>
      <c r="D12" s="176" t="s">
        <v>42</v>
      </c>
      <c r="E12" s="203">
        <v>0.998</v>
      </c>
      <c r="F12" s="204">
        <v>0.999</v>
      </c>
      <c r="G12" s="204">
        <v>0.999</v>
      </c>
      <c r="H12" s="204">
        <v>0.998</v>
      </c>
      <c r="I12" s="205">
        <v>0.998</v>
      </c>
      <c r="J12" s="203">
        <v>1</v>
      </c>
      <c r="K12" s="204">
        <v>1.0009999999999999</v>
      </c>
      <c r="L12" s="204">
        <v>1.0009999999999999</v>
      </c>
      <c r="M12" s="204">
        <v>1</v>
      </c>
      <c r="N12" s="206">
        <v>1</v>
      </c>
      <c r="O12" s="283">
        <v>0.999</v>
      </c>
      <c r="P12" s="204">
        <v>0.999</v>
      </c>
      <c r="Q12" s="204">
        <v>0.999</v>
      </c>
      <c r="R12" s="204">
        <v>0.999</v>
      </c>
      <c r="S12" s="205">
        <v>0.999</v>
      </c>
      <c r="T12" s="203">
        <v>1.0029999999999999</v>
      </c>
      <c r="U12" s="204">
        <v>1.0009999999999999</v>
      </c>
      <c r="V12" s="204">
        <v>1.0009999999999999</v>
      </c>
      <c r="W12" s="204">
        <v>1.0029999999999999</v>
      </c>
      <c r="X12" s="206">
        <v>1.0029999999999999</v>
      </c>
      <c r="Y12" s="283">
        <v>1.004</v>
      </c>
      <c r="Z12" s="204">
        <v>1.002</v>
      </c>
      <c r="AA12" s="204">
        <v>1.002</v>
      </c>
      <c r="AB12" s="204">
        <v>1.004</v>
      </c>
      <c r="AC12" s="205">
        <v>1.004</v>
      </c>
      <c r="AD12" s="203">
        <v>1.002</v>
      </c>
      <c r="AE12" s="204">
        <v>1.0009999999999999</v>
      </c>
      <c r="AF12" s="204">
        <v>1.0009999999999999</v>
      </c>
      <c r="AG12" s="204">
        <v>1.002</v>
      </c>
      <c r="AH12" s="206">
        <v>1.002</v>
      </c>
      <c r="AI12" s="283">
        <v>1.0029999999999999</v>
      </c>
      <c r="AJ12" s="204">
        <v>0.999</v>
      </c>
      <c r="AK12" s="204">
        <v>0.999</v>
      </c>
      <c r="AL12" s="204">
        <v>1.0029999999999999</v>
      </c>
      <c r="AM12" s="205">
        <v>1.0029999999999999</v>
      </c>
      <c r="AN12" s="203">
        <v>0.998</v>
      </c>
      <c r="AO12" s="204">
        <v>0.995</v>
      </c>
      <c r="AP12" s="204">
        <v>0.995</v>
      </c>
      <c r="AQ12" s="204">
        <v>0.998</v>
      </c>
      <c r="AR12" s="206">
        <v>0.998</v>
      </c>
      <c r="AS12" s="283">
        <v>0.99299999999999999</v>
      </c>
      <c r="AT12" s="204">
        <v>0.99099999999999999</v>
      </c>
      <c r="AU12" s="204">
        <v>0.99099999999999999</v>
      </c>
      <c r="AV12" s="204">
        <v>0.99299999999999999</v>
      </c>
      <c r="AW12" s="205">
        <v>0.99299999999999999</v>
      </c>
      <c r="AX12" s="203">
        <v>0.995</v>
      </c>
      <c r="AY12" s="204">
        <v>0.99399999999999999</v>
      </c>
      <c r="AZ12" s="204">
        <v>0.99399999999999999</v>
      </c>
      <c r="BA12" s="204">
        <v>0.995</v>
      </c>
      <c r="BB12" s="206">
        <v>0.995</v>
      </c>
      <c r="BC12" s="283">
        <v>0.996</v>
      </c>
      <c r="BD12" s="204">
        <v>0.99299999999999999</v>
      </c>
      <c r="BE12" s="204">
        <v>0.99299999999999999</v>
      </c>
      <c r="BF12" s="204">
        <v>0.996</v>
      </c>
      <c r="BG12" s="205">
        <v>0.996</v>
      </c>
      <c r="BH12" s="203">
        <v>0.997</v>
      </c>
      <c r="BI12" s="204">
        <v>0.99399999999999999</v>
      </c>
      <c r="BJ12" s="204">
        <v>0.99399999999999999</v>
      </c>
      <c r="BK12" s="204">
        <v>0.997</v>
      </c>
      <c r="BL12" s="206">
        <v>0.997</v>
      </c>
      <c r="BM12" s="290"/>
      <c r="BN12" s="290"/>
      <c r="BO12" s="290"/>
      <c r="BP12" s="290"/>
      <c r="BQ12" s="290"/>
      <c r="BR12" s="290"/>
      <c r="BS12" s="290"/>
      <c r="BT12" s="290"/>
      <c r="BU12" s="290"/>
      <c r="BV12" s="290"/>
      <c r="BW12" s="290"/>
      <c r="BX12" s="290"/>
      <c r="BY12" s="290"/>
      <c r="BZ12" s="290"/>
      <c r="CA12" s="290"/>
      <c r="CB12" s="290"/>
      <c r="CC12" s="290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  <c r="CR12" s="290"/>
      <c r="CS12" s="290"/>
      <c r="CT12" s="290"/>
      <c r="CU12" s="290"/>
      <c r="CV12" s="290"/>
      <c r="CW12" s="290"/>
      <c r="CX12" s="290"/>
      <c r="CY12" s="290"/>
      <c r="CZ12" s="290"/>
      <c r="DA12" s="290"/>
      <c r="DB12" s="290"/>
      <c r="DC12" s="290"/>
      <c r="DD12" s="290"/>
      <c r="DE12" s="290"/>
      <c r="DF12" s="290"/>
      <c r="DG12" s="290"/>
      <c r="DH12" s="290"/>
      <c r="DI12" s="290"/>
      <c r="DJ12" s="290"/>
      <c r="DK12" s="290"/>
      <c r="DL12" s="290"/>
      <c r="DM12" s="290"/>
      <c r="DN12" s="290"/>
      <c r="DO12" s="290"/>
      <c r="DP12" s="290"/>
      <c r="DQ12" s="290"/>
      <c r="DR12" s="290"/>
      <c r="DS12" s="290"/>
      <c r="DT12" s="290"/>
      <c r="DV12" s="290"/>
      <c r="DW12" s="290"/>
      <c r="DX12" s="290"/>
      <c r="DY12" s="290"/>
      <c r="DZ12" s="290"/>
      <c r="EA12" s="290"/>
      <c r="EB12" s="290"/>
      <c r="EC12" s="290"/>
      <c r="ED12" s="290"/>
      <c r="EE12" s="290"/>
      <c r="EF12" s="290"/>
      <c r="EG12" s="290"/>
      <c r="EH12" s="290"/>
      <c r="EI12" s="290"/>
      <c r="EJ12" s="290"/>
      <c r="EK12" s="290"/>
      <c r="EL12" s="290"/>
      <c r="EM12" s="290"/>
      <c r="EN12" s="290"/>
      <c r="EO12" s="290"/>
      <c r="EP12" s="290"/>
      <c r="EQ12" s="290"/>
      <c r="ER12" s="290"/>
      <c r="ES12" s="290"/>
      <c r="ET12" s="290"/>
      <c r="EU12" s="290"/>
      <c r="EV12" s="290"/>
      <c r="EW12" s="290"/>
      <c r="EX12" s="290"/>
      <c r="EY12" s="290"/>
      <c r="EZ12" s="290"/>
      <c r="FA12" s="290"/>
      <c r="FB12" s="290"/>
      <c r="FC12" s="290"/>
      <c r="FD12" s="290"/>
      <c r="FE12" s="290"/>
      <c r="FF12" s="290"/>
      <c r="FG12" s="290"/>
      <c r="FH12" s="290"/>
      <c r="FI12" s="290"/>
      <c r="FJ12" s="290"/>
      <c r="FK12" s="290"/>
      <c r="FL12" s="290"/>
      <c r="FM12" s="290"/>
      <c r="FN12" s="290"/>
      <c r="FO12" s="290"/>
      <c r="FP12" s="290"/>
      <c r="FQ12" s="290"/>
      <c r="FR12" s="290"/>
      <c r="FS12" s="290"/>
      <c r="FT12" s="290"/>
      <c r="FU12" s="290"/>
      <c r="FV12" s="290"/>
      <c r="FW12" s="290"/>
      <c r="FX12" s="290"/>
      <c r="FY12" s="290"/>
      <c r="FZ12" s="290"/>
      <c r="GA12" s="290"/>
      <c r="GB12" s="290"/>
      <c r="GC12" s="290"/>
    </row>
    <row r="13" spans="1:193" s="49" customFormat="1" ht="15.75" thickBot="1" x14ac:dyDescent="0.3">
      <c r="A13" s="208" t="s">
        <v>47</v>
      </c>
      <c r="B13" s="216" t="s">
        <v>48</v>
      </c>
      <c r="C13" s="216" t="s">
        <v>68</v>
      </c>
      <c r="D13" s="176" t="s">
        <v>49</v>
      </c>
      <c r="E13" s="203">
        <v>0.98799999999999999</v>
      </c>
      <c r="F13" s="204">
        <v>0.99</v>
      </c>
      <c r="G13" s="204">
        <v>0.99</v>
      </c>
      <c r="H13" s="204">
        <v>0.98799999999999999</v>
      </c>
      <c r="I13" s="205">
        <v>0.98799999999999999</v>
      </c>
      <c r="J13" s="203">
        <v>0.99</v>
      </c>
      <c r="K13" s="204">
        <v>0.99199999999999999</v>
      </c>
      <c r="L13" s="204">
        <v>0.99199999999999999</v>
      </c>
      <c r="M13" s="204">
        <v>0.99</v>
      </c>
      <c r="N13" s="206">
        <v>0.99</v>
      </c>
      <c r="O13" s="283">
        <v>0.98899999999999999</v>
      </c>
      <c r="P13" s="204">
        <v>0.99099999999999999</v>
      </c>
      <c r="Q13" s="204">
        <v>0.99099999999999999</v>
      </c>
      <c r="R13" s="204">
        <v>0.98899999999999999</v>
      </c>
      <c r="S13" s="205">
        <v>0.98899999999999999</v>
      </c>
      <c r="T13" s="203">
        <v>0.99399999999999999</v>
      </c>
      <c r="U13" s="204">
        <v>0.99399999999999999</v>
      </c>
      <c r="V13" s="204">
        <v>0.99399999999999999</v>
      </c>
      <c r="W13" s="204">
        <v>0.99399999999999999</v>
      </c>
      <c r="X13" s="206">
        <v>0.99399999999999999</v>
      </c>
      <c r="Y13" s="283">
        <v>0.99399999999999999</v>
      </c>
      <c r="Z13" s="204">
        <v>0.99399999999999999</v>
      </c>
      <c r="AA13" s="204">
        <v>0.99399999999999999</v>
      </c>
      <c r="AB13" s="204">
        <v>0.99399999999999999</v>
      </c>
      <c r="AC13" s="205">
        <v>0.99399999999999999</v>
      </c>
      <c r="AD13" s="203">
        <v>0.99199999999999999</v>
      </c>
      <c r="AE13" s="204">
        <v>0.99299999999999999</v>
      </c>
      <c r="AF13" s="204">
        <v>0.99299999999999999</v>
      </c>
      <c r="AG13" s="204">
        <v>0.99199999999999999</v>
      </c>
      <c r="AH13" s="206">
        <v>0.99199999999999999</v>
      </c>
      <c r="AI13" s="283">
        <v>0.995</v>
      </c>
      <c r="AJ13" s="204">
        <v>0.99399999999999999</v>
      </c>
      <c r="AK13" s="204">
        <v>0.99399999999999999</v>
      </c>
      <c r="AL13" s="204">
        <v>0.995</v>
      </c>
      <c r="AM13" s="205">
        <v>0.995</v>
      </c>
      <c r="AN13" s="203">
        <v>0.98799999999999999</v>
      </c>
      <c r="AO13" s="204">
        <v>0.98699999999999999</v>
      </c>
      <c r="AP13" s="204">
        <v>0.98699999999999999</v>
      </c>
      <c r="AQ13" s="204">
        <v>0.98799999999999999</v>
      </c>
      <c r="AR13" s="206">
        <v>0.98799999999999999</v>
      </c>
      <c r="AS13" s="283">
        <v>0.98699999999999999</v>
      </c>
      <c r="AT13" s="204">
        <v>0.98699999999999999</v>
      </c>
      <c r="AU13" s="204">
        <v>0.98699999999999999</v>
      </c>
      <c r="AV13" s="204">
        <v>0.98699999999999999</v>
      </c>
      <c r="AW13" s="205">
        <v>0.98699999999999999</v>
      </c>
      <c r="AX13" s="203">
        <v>0.98899999999999999</v>
      </c>
      <c r="AY13" s="204">
        <v>0.99</v>
      </c>
      <c r="AZ13" s="204">
        <v>0.99</v>
      </c>
      <c r="BA13" s="204">
        <v>0.98899999999999999</v>
      </c>
      <c r="BB13" s="206">
        <v>0.98899999999999999</v>
      </c>
      <c r="BC13" s="283">
        <v>0.99399999999999999</v>
      </c>
      <c r="BD13" s="204">
        <v>0.99399999999999999</v>
      </c>
      <c r="BE13" s="204">
        <v>0.99399999999999999</v>
      </c>
      <c r="BF13" s="204">
        <v>0.99399999999999999</v>
      </c>
      <c r="BG13" s="205">
        <v>0.99399999999999999</v>
      </c>
      <c r="BH13" s="203">
        <v>0.99399999999999999</v>
      </c>
      <c r="BI13" s="204">
        <v>0.99399999999999999</v>
      </c>
      <c r="BJ13" s="204">
        <v>0.99399999999999999</v>
      </c>
      <c r="BK13" s="204">
        <v>0.99399999999999999</v>
      </c>
      <c r="BL13" s="206">
        <v>0.99399999999999999</v>
      </c>
      <c r="BM13" s="290"/>
      <c r="BN13" s="290"/>
      <c r="BO13" s="290"/>
      <c r="BP13" s="290"/>
      <c r="BQ13" s="290"/>
      <c r="BR13" s="290"/>
      <c r="BS13" s="290"/>
      <c r="BT13" s="290"/>
      <c r="BU13" s="290"/>
      <c r="BV13" s="290"/>
      <c r="BW13" s="290"/>
      <c r="BX13" s="290"/>
      <c r="BY13" s="290"/>
      <c r="BZ13" s="290"/>
      <c r="CA13" s="290"/>
      <c r="CB13" s="290"/>
      <c r="CC13" s="290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  <c r="CR13" s="290"/>
      <c r="CS13" s="290"/>
      <c r="CT13" s="290"/>
      <c r="CU13" s="290"/>
      <c r="CV13" s="290"/>
      <c r="CW13" s="290"/>
      <c r="CX13" s="290"/>
      <c r="CY13" s="290"/>
      <c r="CZ13" s="290"/>
      <c r="DA13" s="290"/>
      <c r="DB13" s="290"/>
      <c r="DC13" s="290"/>
      <c r="DD13" s="290"/>
      <c r="DE13" s="290"/>
      <c r="DF13" s="290"/>
      <c r="DG13" s="290"/>
      <c r="DH13" s="290"/>
      <c r="DI13" s="290"/>
      <c r="DJ13" s="290"/>
      <c r="DK13" s="290"/>
      <c r="DL13" s="290"/>
      <c r="DM13" s="290"/>
      <c r="DN13" s="290"/>
      <c r="DO13" s="290"/>
      <c r="DP13" s="290"/>
      <c r="DQ13" s="290"/>
      <c r="DR13" s="290"/>
      <c r="DS13" s="290"/>
      <c r="DT13" s="290"/>
      <c r="DV13" s="290"/>
      <c r="DW13" s="290"/>
      <c r="DX13" s="290"/>
      <c r="DY13" s="290"/>
      <c r="DZ13" s="290"/>
      <c r="EA13" s="290"/>
      <c r="EB13" s="290"/>
      <c r="EC13" s="290"/>
      <c r="ED13" s="290"/>
      <c r="EE13" s="290"/>
      <c r="EF13" s="290"/>
      <c r="EG13" s="290"/>
      <c r="EH13" s="290"/>
      <c r="EI13" s="290"/>
      <c r="EJ13" s="290"/>
      <c r="EK13" s="290"/>
      <c r="EL13" s="290"/>
      <c r="EM13" s="290"/>
      <c r="EN13" s="290"/>
      <c r="EO13" s="290"/>
      <c r="EP13" s="290"/>
      <c r="EQ13" s="290"/>
      <c r="ER13" s="290"/>
      <c r="ES13" s="290"/>
      <c r="ET13" s="290"/>
      <c r="EU13" s="290"/>
      <c r="EV13" s="290"/>
      <c r="EW13" s="290"/>
      <c r="EX13" s="290"/>
      <c r="EY13" s="290"/>
      <c r="EZ13" s="290"/>
      <c r="FA13" s="290"/>
      <c r="FB13" s="290"/>
      <c r="FC13" s="290"/>
      <c r="FD13" s="290"/>
      <c r="FE13" s="290"/>
      <c r="FF13" s="290"/>
      <c r="FG13" s="290"/>
      <c r="FH13" s="290"/>
      <c r="FI13" s="290"/>
      <c r="FJ13" s="290"/>
      <c r="FK13" s="290"/>
      <c r="FL13" s="290"/>
      <c r="FM13" s="290"/>
      <c r="FN13" s="290"/>
      <c r="FO13" s="290"/>
      <c r="FP13" s="290"/>
      <c r="FQ13" s="290"/>
      <c r="FR13" s="290"/>
      <c r="FS13" s="290"/>
      <c r="FT13" s="290"/>
      <c r="FU13" s="290"/>
      <c r="FV13" s="290"/>
      <c r="FW13" s="290"/>
      <c r="FX13" s="290"/>
      <c r="FY13" s="290"/>
      <c r="FZ13" s="290"/>
      <c r="GA13" s="290"/>
      <c r="GB13" s="290"/>
      <c r="GC13" s="290"/>
    </row>
    <row r="14" spans="1:193" s="49" customFormat="1" ht="15.75" thickBot="1" x14ac:dyDescent="0.3">
      <c r="A14" s="208" t="s">
        <v>47</v>
      </c>
      <c r="B14" s="216" t="s">
        <v>50</v>
      </c>
      <c r="C14" s="221" t="s">
        <v>118</v>
      </c>
      <c r="D14" s="176" t="s">
        <v>63</v>
      </c>
      <c r="E14" s="203">
        <v>0.98399999999999999</v>
      </c>
      <c r="F14" s="204">
        <v>0.98699999999999999</v>
      </c>
      <c r="G14" s="204">
        <v>0.98699999999999999</v>
      </c>
      <c r="H14" s="204">
        <v>0.98399999999999999</v>
      </c>
      <c r="I14" s="205">
        <v>0.98399999999999999</v>
      </c>
      <c r="J14" s="203">
        <v>0.98599999999999999</v>
      </c>
      <c r="K14" s="204">
        <v>0.98899999999999999</v>
      </c>
      <c r="L14" s="204">
        <v>0.98899999999999999</v>
      </c>
      <c r="M14" s="204">
        <v>0.98599999999999999</v>
      </c>
      <c r="N14" s="206">
        <v>0.98599999999999999</v>
      </c>
      <c r="O14" s="283">
        <v>0.98499999999999999</v>
      </c>
      <c r="P14" s="204">
        <v>0.98799999999999999</v>
      </c>
      <c r="Q14" s="204">
        <v>0.98799999999999999</v>
      </c>
      <c r="R14" s="204">
        <v>0.98499999999999999</v>
      </c>
      <c r="S14" s="205">
        <v>0.98499999999999999</v>
      </c>
      <c r="T14" s="203">
        <v>0.99</v>
      </c>
      <c r="U14" s="204">
        <v>0.99199999999999999</v>
      </c>
      <c r="V14" s="204">
        <v>0.99199999999999999</v>
      </c>
      <c r="W14" s="204">
        <v>0.99</v>
      </c>
      <c r="X14" s="206">
        <v>0.99</v>
      </c>
      <c r="Y14" s="283">
        <v>0.99</v>
      </c>
      <c r="Z14" s="204">
        <v>0.99099999999999999</v>
      </c>
      <c r="AA14" s="204">
        <v>0.99099999999999999</v>
      </c>
      <c r="AB14" s="204">
        <v>0.99</v>
      </c>
      <c r="AC14" s="205">
        <v>0.99</v>
      </c>
      <c r="AD14" s="203">
        <v>0.98799999999999999</v>
      </c>
      <c r="AE14" s="204">
        <v>0.99</v>
      </c>
      <c r="AF14" s="204">
        <v>0.99</v>
      </c>
      <c r="AG14" s="204">
        <v>0.98799999999999999</v>
      </c>
      <c r="AH14" s="206">
        <v>0.98799999999999999</v>
      </c>
      <c r="AI14" s="283">
        <v>0.99099999999999999</v>
      </c>
      <c r="AJ14" s="204">
        <v>0.99099999999999999</v>
      </c>
      <c r="AK14" s="204">
        <v>0.99099999999999999</v>
      </c>
      <c r="AL14" s="204">
        <v>0.99099999999999999</v>
      </c>
      <c r="AM14" s="205">
        <v>0.99099999999999999</v>
      </c>
      <c r="AN14" s="203">
        <v>0.98399999999999999</v>
      </c>
      <c r="AO14" s="204">
        <v>0.98399999999999999</v>
      </c>
      <c r="AP14" s="204">
        <v>0.98399999999999999</v>
      </c>
      <c r="AQ14" s="204">
        <v>0.98399999999999999</v>
      </c>
      <c r="AR14" s="206">
        <v>0.98399999999999999</v>
      </c>
      <c r="AS14" s="283">
        <v>0.98399999999999999</v>
      </c>
      <c r="AT14" s="204">
        <v>0.98399999999999999</v>
      </c>
      <c r="AU14" s="204">
        <v>0.98399999999999999</v>
      </c>
      <c r="AV14" s="204">
        <v>0.98399999999999999</v>
      </c>
      <c r="AW14" s="205">
        <v>0.98399999999999999</v>
      </c>
      <c r="AX14" s="203">
        <v>0.98599999999999999</v>
      </c>
      <c r="AY14" s="204">
        <v>0.98799999999999999</v>
      </c>
      <c r="AZ14" s="204">
        <v>0.98799999999999999</v>
      </c>
      <c r="BA14" s="204">
        <v>0.98599999999999999</v>
      </c>
      <c r="BB14" s="206">
        <v>0.98599999999999999</v>
      </c>
      <c r="BC14" s="283">
        <v>0.99099999999999999</v>
      </c>
      <c r="BD14" s="204">
        <v>0.99199999999999999</v>
      </c>
      <c r="BE14" s="204">
        <v>0.99199999999999999</v>
      </c>
      <c r="BF14" s="204">
        <v>0.99099999999999999</v>
      </c>
      <c r="BG14" s="205">
        <v>0.99099999999999999</v>
      </c>
      <c r="BH14" s="203">
        <v>0.99199999999999999</v>
      </c>
      <c r="BI14" s="204">
        <v>0.99199999999999999</v>
      </c>
      <c r="BJ14" s="204">
        <v>0.99199999999999999</v>
      </c>
      <c r="BK14" s="204">
        <v>0.99199999999999999</v>
      </c>
      <c r="BL14" s="206">
        <v>0.99199999999999999</v>
      </c>
      <c r="BM14" s="290"/>
      <c r="BN14" s="290"/>
      <c r="BO14" s="290"/>
      <c r="BP14" s="290"/>
      <c r="BQ14" s="290"/>
      <c r="BR14" s="290"/>
      <c r="BS14" s="290"/>
      <c r="BT14" s="290"/>
      <c r="BU14" s="290"/>
      <c r="BV14" s="290"/>
      <c r="BW14" s="290"/>
      <c r="BX14" s="290"/>
      <c r="BY14" s="290"/>
      <c r="BZ14" s="290"/>
      <c r="CA14" s="290"/>
      <c r="CB14" s="290"/>
      <c r="CC14" s="290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  <c r="CR14" s="290"/>
      <c r="CS14" s="290"/>
      <c r="CT14" s="290"/>
      <c r="CU14" s="290"/>
      <c r="CV14" s="290"/>
      <c r="CW14" s="290"/>
      <c r="CX14" s="290"/>
      <c r="CY14" s="290"/>
      <c r="CZ14" s="290"/>
      <c r="DA14" s="290"/>
      <c r="DB14" s="290"/>
      <c r="DC14" s="290"/>
      <c r="DD14" s="290"/>
      <c r="DE14" s="290"/>
      <c r="DF14" s="290"/>
      <c r="DG14" s="290"/>
      <c r="DH14" s="290"/>
      <c r="DI14" s="290"/>
      <c r="DJ14" s="290"/>
      <c r="DK14" s="290"/>
      <c r="DL14" s="290"/>
      <c r="DM14" s="290"/>
      <c r="DN14" s="290"/>
      <c r="DO14" s="290"/>
      <c r="DP14" s="290"/>
      <c r="DQ14" s="290"/>
      <c r="DR14" s="290"/>
      <c r="DS14" s="290"/>
      <c r="DT14" s="290"/>
      <c r="DV14" s="290"/>
      <c r="DW14" s="290"/>
      <c r="DX14" s="290"/>
      <c r="DY14" s="290"/>
      <c r="DZ14" s="290"/>
      <c r="EA14" s="290"/>
      <c r="EB14" s="290"/>
      <c r="EC14" s="290"/>
      <c r="ED14" s="290"/>
      <c r="EE14" s="290"/>
      <c r="EF14" s="290"/>
      <c r="EG14" s="290"/>
      <c r="EH14" s="290"/>
      <c r="EI14" s="290"/>
      <c r="EJ14" s="290"/>
      <c r="EK14" s="290"/>
      <c r="EL14" s="290"/>
      <c r="EM14" s="290"/>
      <c r="EN14" s="290"/>
      <c r="EO14" s="290"/>
      <c r="EP14" s="290"/>
      <c r="EQ14" s="290"/>
      <c r="ER14" s="290"/>
      <c r="ES14" s="290"/>
      <c r="ET14" s="290"/>
      <c r="EU14" s="290"/>
      <c r="EV14" s="290"/>
      <c r="EW14" s="290"/>
      <c r="EX14" s="290"/>
      <c r="EY14" s="290"/>
      <c r="EZ14" s="290"/>
      <c r="FA14" s="290"/>
      <c r="FB14" s="290"/>
      <c r="FC14" s="290"/>
      <c r="FD14" s="290"/>
      <c r="FE14" s="290"/>
      <c r="FF14" s="290"/>
      <c r="FG14" s="290"/>
      <c r="FH14" s="290"/>
      <c r="FI14" s="290"/>
      <c r="FJ14" s="290"/>
      <c r="FK14" s="290"/>
      <c r="FL14" s="290"/>
      <c r="FM14" s="290"/>
      <c r="FN14" s="290"/>
      <c r="FO14" s="290"/>
      <c r="FP14" s="290"/>
      <c r="FQ14" s="290"/>
      <c r="FR14" s="290"/>
      <c r="FS14" s="290"/>
      <c r="FT14" s="290"/>
      <c r="FU14" s="290"/>
      <c r="FV14" s="290"/>
      <c r="FW14" s="290"/>
      <c r="FX14" s="290"/>
      <c r="FY14" s="290"/>
      <c r="FZ14" s="290"/>
      <c r="GA14" s="290"/>
      <c r="GB14" s="290"/>
      <c r="GC14" s="290"/>
    </row>
    <row r="15" spans="1:193" s="49" customFormat="1" ht="15.75" thickBot="1" x14ac:dyDescent="0.3">
      <c r="A15" s="208" t="s">
        <v>20</v>
      </c>
      <c r="B15" s="216" t="s">
        <v>51</v>
      </c>
      <c r="C15" s="216" t="s">
        <v>102</v>
      </c>
      <c r="D15" s="176" t="s">
        <v>52</v>
      </c>
      <c r="E15" s="203">
        <v>0.997</v>
      </c>
      <c r="F15" s="204">
        <v>0.999</v>
      </c>
      <c r="G15" s="204">
        <v>0.999</v>
      </c>
      <c r="H15" s="204">
        <v>0.997</v>
      </c>
      <c r="I15" s="205">
        <v>0.997</v>
      </c>
      <c r="J15" s="203">
        <v>0.999</v>
      </c>
      <c r="K15" s="204">
        <v>1.0009999999999999</v>
      </c>
      <c r="L15" s="204">
        <v>1.0009999999999999</v>
      </c>
      <c r="M15" s="204">
        <v>0.999</v>
      </c>
      <c r="N15" s="206">
        <v>0.999</v>
      </c>
      <c r="O15" s="283">
        <v>0.998</v>
      </c>
      <c r="P15" s="204">
        <v>0.999</v>
      </c>
      <c r="Q15" s="204">
        <v>0.999</v>
      </c>
      <c r="R15" s="204">
        <v>0.998</v>
      </c>
      <c r="S15" s="205">
        <v>0.998</v>
      </c>
      <c r="T15" s="203">
        <v>1.002</v>
      </c>
      <c r="U15" s="204">
        <v>1.0009999999999999</v>
      </c>
      <c r="V15" s="204">
        <v>1.0009999999999999</v>
      </c>
      <c r="W15" s="204">
        <v>1.002</v>
      </c>
      <c r="X15" s="206">
        <v>1.002</v>
      </c>
      <c r="Y15" s="283">
        <v>1.002</v>
      </c>
      <c r="Z15" s="204">
        <v>1.002</v>
      </c>
      <c r="AA15" s="204">
        <v>1.002</v>
      </c>
      <c r="AB15" s="204">
        <v>1.002</v>
      </c>
      <c r="AC15" s="205">
        <v>1.002</v>
      </c>
      <c r="AD15" s="203">
        <v>1.0009999999999999</v>
      </c>
      <c r="AE15" s="204">
        <v>1</v>
      </c>
      <c r="AF15" s="204">
        <v>1</v>
      </c>
      <c r="AG15" s="204">
        <v>1.0009999999999999</v>
      </c>
      <c r="AH15" s="206">
        <v>1.0009999999999999</v>
      </c>
      <c r="AI15" s="283">
        <v>1.0029999999999999</v>
      </c>
      <c r="AJ15" s="204">
        <v>1.0009999999999999</v>
      </c>
      <c r="AK15" s="204">
        <v>1.0009999999999999</v>
      </c>
      <c r="AL15" s="204">
        <v>1.0029999999999999</v>
      </c>
      <c r="AM15" s="205">
        <v>1.0029999999999999</v>
      </c>
      <c r="AN15" s="203">
        <v>0.998</v>
      </c>
      <c r="AO15" s="204">
        <v>0.997</v>
      </c>
      <c r="AP15" s="204">
        <v>0.997</v>
      </c>
      <c r="AQ15" s="204">
        <v>0.998</v>
      </c>
      <c r="AR15" s="206">
        <v>0.998</v>
      </c>
      <c r="AS15" s="283">
        <v>0.99299999999999999</v>
      </c>
      <c r="AT15" s="204">
        <v>0.99299999999999999</v>
      </c>
      <c r="AU15" s="204">
        <v>0.99299999999999999</v>
      </c>
      <c r="AV15" s="204">
        <v>0.99299999999999999</v>
      </c>
      <c r="AW15" s="205">
        <v>0.99299999999999999</v>
      </c>
      <c r="AX15" s="203">
        <v>0.995</v>
      </c>
      <c r="AY15" s="204">
        <v>0.995</v>
      </c>
      <c r="AZ15" s="204">
        <v>0.995</v>
      </c>
      <c r="BA15" s="204">
        <v>0.995</v>
      </c>
      <c r="BB15" s="206">
        <v>0.995</v>
      </c>
      <c r="BC15" s="283">
        <v>0.997</v>
      </c>
      <c r="BD15" s="204">
        <v>0.996</v>
      </c>
      <c r="BE15" s="204">
        <v>0.996</v>
      </c>
      <c r="BF15" s="204">
        <v>0.997</v>
      </c>
      <c r="BG15" s="205">
        <v>0.997</v>
      </c>
      <c r="BH15" s="203">
        <v>0.998</v>
      </c>
      <c r="BI15" s="204">
        <v>0.996</v>
      </c>
      <c r="BJ15" s="204">
        <v>0.996</v>
      </c>
      <c r="BK15" s="204">
        <v>0.998</v>
      </c>
      <c r="BL15" s="206">
        <v>0.998</v>
      </c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  <c r="BX15" s="290"/>
      <c r="BY15" s="290"/>
      <c r="BZ15" s="290"/>
      <c r="CA15" s="290"/>
      <c r="CB15" s="290"/>
      <c r="CC15" s="290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  <c r="CR15" s="290"/>
      <c r="CS15" s="290"/>
      <c r="CT15" s="290"/>
      <c r="CU15" s="290"/>
      <c r="CV15" s="290"/>
      <c r="CW15" s="290"/>
      <c r="CX15" s="290"/>
      <c r="CY15" s="290"/>
      <c r="CZ15" s="290"/>
      <c r="DA15" s="290"/>
      <c r="DB15" s="290"/>
      <c r="DC15" s="290"/>
      <c r="DD15" s="290"/>
      <c r="DE15" s="290"/>
      <c r="DF15" s="290"/>
      <c r="DG15" s="290"/>
      <c r="DH15" s="290"/>
      <c r="DI15" s="290"/>
      <c r="DJ15" s="290"/>
      <c r="DK15" s="290"/>
      <c r="DL15" s="290"/>
      <c r="DM15" s="290"/>
      <c r="DN15" s="290"/>
      <c r="DO15" s="290"/>
      <c r="DP15" s="290"/>
      <c r="DQ15" s="290"/>
      <c r="DR15" s="290"/>
      <c r="DS15" s="290"/>
      <c r="DT15" s="290"/>
      <c r="DV15" s="290"/>
      <c r="DW15" s="290"/>
      <c r="DX15" s="290"/>
      <c r="DY15" s="290"/>
      <c r="DZ15" s="290"/>
      <c r="EA15" s="290"/>
      <c r="EB15" s="290"/>
      <c r="EC15" s="290"/>
      <c r="ED15" s="290"/>
      <c r="EE15" s="290"/>
      <c r="EF15" s="290"/>
      <c r="EG15" s="290"/>
      <c r="EH15" s="290"/>
      <c r="EI15" s="290"/>
      <c r="EJ15" s="290"/>
      <c r="EK15" s="290"/>
      <c r="EL15" s="290"/>
      <c r="EM15" s="290"/>
      <c r="EN15" s="290"/>
      <c r="EO15" s="290"/>
      <c r="EP15" s="290"/>
      <c r="EQ15" s="290"/>
      <c r="ER15" s="290"/>
      <c r="ES15" s="290"/>
      <c r="ET15" s="290"/>
      <c r="EU15" s="290"/>
      <c r="EV15" s="290"/>
      <c r="EW15" s="290"/>
      <c r="EX15" s="290"/>
      <c r="EY15" s="290"/>
      <c r="EZ15" s="290"/>
      <c r="FA15" s="290"/>
      <c r="FB15" s="290"/>
      <c r="FC15" s="290"/>
      <c r="FD15" s="290"/>
      <c r="FE15" s="290"/>
      <c r="FF15" s="290"/>
      <c r="FG15" s="290"/>
      <c r="FH15" s="290"/>
      <c r="FI15" s="290"/>
      <c r="FJ15" s="290"/>
      <c r="FK15" s="290"/>
      <c r="FL15" s="290"/>
      <c r="FM15" s="290"/>
      <c r="FN15" s="290"/>
      <c r="FO15" s="290"/>
      <c r="FP15" s="290"/>
      <c r="FQ15" s="290"/>
      <c r="FR15" s="290"/>
      <c r="FS15" s="290"/>
      <c r="FT15" s="290"/>
      <c r="FU15" s="290"/>
      <c r="FV15" s="290"/>
      <c r="FW15" s="290"/>
      <c r="FX15" s="290"/>
      <c r="FY15" s="290"/>
      <c r="FZ15" s="290"/>
      <c r="GA15" s="290"/>
      <c r="GB15" s="290"/>
      <c r="GC15" s="290"/>
    </row>
    <row r="16" spans="1:193" s="49" customFormat="1" ht="15.75" thickBot="1" x14ac:dyDescent="0.3">
      <c r="A16" s="208" t="s">
        <v>20</v>
      </c>
      <c r="B16" s="216" t="s">
        <v>53</v>
      </c>
      <c r="C16" s="216" t="s">
        <v>103</v>
      </c>
      <c r="D16" s="176" t="s">
        <v>52</v>
      </c>
      <c r="E16" s="203">
        <v>0.997</v>
      </c>
      <c r="F16" s="204">
        <v>0.999</v>
      </c>
      <c r="G16" s="204">
        <v>0.999</v>
      </c>
      <c r="H16" s="204">
        <v>0.997</v>
      </c>
      <c r="I16" s="205">
        <v>0.997</v>
      </c>
      <c r="J16" s="203">
        <v>0.999</v>
      </c>
      <c r="K16" s="204">
        <v>1.0009999999999999</v>
      </c>
      <c r="L16" s="204">
        <v>1.0009999999999999</v>
      </c>
      <c r="M16" s="204">
        <v>0.999</v>
      </c>
      <c r="N16" s="206">
        <v>0.999</v>
      </c>
      <c r="O16" s="283">
        <v>0.998</v>
      </c>
      <c r="P16" s="204">
        <v>0.999</v>
      </c>
      <c r="Q16" s="204">
        <v>0.999</v>
      </c>
      <c r="R16" s="204">
        <v>0.998</v>
      </c>
      <c r="S16" s="205">
        <v>0.998</v>
      </c>
      <c r="T16" s="203">
        <v>1.002</v>
      </c>
      <c r="U16" s="204">
        <v>1.0009999999999999</v>
      </c>
      <c r="V16" s="204">
        <v>1.0009999999999999</v>
      </c>
      <c r="W16" s="204">
        <v>1.002</v>
      </c>
      <c r="X16" s="206">
        <v>1.002</v>
      </c>
      <c r="Y16" s="283">
        <v>1.002</v>
      </c>
      <c r="Z16" s="204">
        <v>1.002</v>
      </c>
      <c r="AA16" s="204">
        <v>1.002</v>
      </c>
      <c r="AB16" s="204">
        <v>1.002</v>
      </c>
      <c r="AC16" s="205">
        <v>1.002</v>
      </c>
      <c r="AD16" s="203">
        <v>1.0009999999999999</v>
      </c>
      <c r="AE16" s="204">
        <v>1</v>
      </c>
      <c r="AF16" s="204">
        <v>1</v>
      </c>
      <c r="AG16" s="204">
        <v>1.0009999999999999</v>
      </c>
      <c r="AH16" s="206">
        <v>1.0009999999999999</v>
      </c>
      <c r="AI16" s="283">
        <v>1.0029999999999999</v>
      </c>
      <c r="AJ16" s="204">
        <v>1.0009999999999999</v>
      </c>
      <c r="AK16" s="204">
        <v>1.0009999999999999</v>
      </c>
      <c r="AL16" s="204">
        <v>1.0029999999999999</v>
      </c>
      <c r="AM16" s="205">
        <v>1.0029999999999999</v>
      </c>
      <c r="AN16" s="203">
        <v>0.998</v>
      </c>
      <c r="AO16" s="204">
        <v>0.997</v>
      </c>
      <c r="AP16" s="204">
        <v>0.997</v>
      </c>
      <c r="AQ16" s="204">
        <v>0.998</v>
      </c>
      <c r="AR16" s="206">
        <v>0.998</v>
      </c>
      <c r="AS16" s="283">
        <v>0.99299999999999999</v>
      </c>
      <c r="AT16" s="204">
        <v>0.99299999999999999</v>
      </c>
      <c r="AU16" s="204">
        <v>0.99299999999999999</v>
      </c>
      <c r="AV16" s="204">
        <v>0.99299999999999999</v>
      </c>
      <c r="AW16" s="205">
        <v>0.99299999999999999</v>
      </c>
      <c r="AX16" s="203">
        <v>0.995</v>
      </c>
      <c r="AY16" s="204">
        <v>0.995</v>
      </c>
      <c r="AZ16" s="204">
        <v>0.995</v>
      </c>
      <c r="BA16" s="204">
        <v>0.995</v>
      </c>
      <c r="BB16" s="206">
        <v>0.995</v>
      </c>
      <c r="BC16" s="283">
        <v>0.997</v>
      </c>
      <c r="BD16" s="204">
        <v>0.996</v>
      </c>
      <c r="BE16" s="204">
        <v>0.996</v>
      </c>
      <c r="BF16" s="204">
        <v>0.997</v>
      </c>
      <c r="BG16" s="205">
        <v>0.997</v>
      </c>
      <c r="BH16" s="203">
        <v>0.998</v>
      </c>
      <c r="BI16" s="204">
        <v>0.996</v>
      </c>
      <c r="BJ16" s="204">
        <v>0.996</v>
      </c>
      <c r="BK16" s="204">
        <v>0.998</v>
      </c>
      <c r="BL16" s="206">
        <v>0.998</v>
      </c>
      <c r="BM16" s="290"/>
      <c r="BN16" s="290"/>
      <c r="BO16" s="290"/>
      <c r="BP16" s="290"/>
      <c r="BQ16" s="290"/>
      <c r="BR16" s="290"/>
      <c r="BS16" s="290"/>
      <c r="BT16" s="290"/>
      <c r="BU16" s="290"/>
      <c r="BV16" s="290"/>
      <c r="BW16" s="290"/>
      <c r="BX16" s="290"/>
      <c r="BY16" s="290"/>
      <c r="BZ16" s="290"/>
      <c r="CA16" s="290"/>
      <c r="CB16" s="290"/>
      <c r="CC16" s="290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  <c r="CR16" s="290"/>
      <c r="CS16" s="290"/>
      <c r="CT16" s="290"/>
      <c r="CU16" s="290"/>
      <c r="CV16" s="290"/>
      <c r="CW16" s="290"/>
      <c r="CX16" s="290"/>
      <c r="CY16" s="290"/>
      <c r="CZ16" s="290"/>
      <c r="DA16" s="290"/>
      <c r="DB16" s="290"/>
      <c r="DC16" s="290"/>
      <c r="DD16" s="290"/>
      <c r="DE16" s="290"/>
      <c r="DF16" s="290"/>
      <c r="DG16" s="290"/>
      <c r="DH16" s="290"/>
      <c r="DI16" s="290"/>
      <c r="DJ16" s="290"/>
      <c r="DK16" s="290"/>
      <c r="DL16" s="290"/>
      <c r="DM16" s="290"/>
      <c r="DN16" s="290"/>
      <c r="DO16" s="290"/>
      <c r="DP16" s="290"/>
      <c r="DQ16" s="290"/>
      <c r="DR16" s="290"/>
      <c r="DS16" s="290"/>
      <c r="DT16" s="290"/>
      <c r="DV16" s="290"/>
      <c r="DW16" s="290"/>
      <c r="DX16" s="290"/>
      <c r="DY16" s="290"/>
      <c r="DZ16" s="290"/>
      <c r="EA16" s="290"/>
      <c r="EB16" s="290"/>
      <c r="EC16" s="290"/>
      <c r="ED16" s="290"/>
      <c r="EE16" s="290"/>
      <c r="EF16" s="290"/>
      <c r="EG16" s="290"/>
      <c r="EH16" s="290"/>
      <c r="EI16" s="290"/>
      <c r="EJ16" s="290"/>
      <c r="EK16" s="290"/>
      <c r="EL16" s="290"/>
      <c r="EM16" s="290"/>
      <c r="EN16" s="290"/>
      <c r="EO16" s="290"/>
      <c r="EP16" s="290"/>
      <c r="EQ16" s="290"/>
      <c r="ER16" s="290"/>
      <c r="ES16" s="290"/>
      <c r="ET16" s="290"/>
      <c r="EU16" s="290"/>
      <c r="EV16" s="290"/>
      <c r="EW16" s="290"/>
      <c r="EX16" s="290"/>
      <c r="EY16" s="290"/>
      <c r="EZ16" s="290"/>
      <c r="FA16" s="290"/>
      <c r="FB16" s="290"/>
      <c r="FC16" s="290"/>
      <c r="FD16" s="290"/>
      <c r="FE16" s="290"/>
      <c r="FF16" s="290"/>
      <c r="FG16" s="290"/>
      <c r="FH16" s="290"/>
      <c r="FI16" s="290"/>
      <c r="FJ16" s="290"/>
      <c r="FK16" s="290"/>
      <c r="FL16" s="290"/>
      <c r="FM16" s="290"/>
      <c r="FN16" s="290"/>
      <c r="FO16" s="290"/>
      <c r="FP16" s="290"/>
      <c r="FQ16" s="290"/>
      <c r="FR16" s="290"/>
      <c r="FS16" s="290"/>
      <c r="FT16" s="290"/>
      <c r="FU16" s="290"/>
      <c r="FV16" s="290"/>
      <c r="FW16" s="290"/>
      <c r="FX16" s="290"/>
      <c r="FY16" s="290"/>
      <c r="FZ16" s="290"/>
      <c r="GA16" s="290"/>
      <c r="GB16" s="290"/>
      <c r="GC16" s="290"/>
    </row>
    <row r="17" spans="1:185" s="49" customFormat="1" ht="15.75" thickBot="1" x14ac:dyDescent="0.3">
      <c r="A17" s="208" t="s">
        <v>54</v>
      </c>
      <c r="B17" s="216" t="s">
        <v>55</v>
      </c>
      <c r="C17" s="216" t="s">
        <v>104</v>
      </c>
      <c r="D17" s="176" t="s">
        <v>52</v>
      </c>
      <c r="E17" s="203">
        <v>0.997</v>
      </c>
      <c r="F17" s="204">
        <v>0.999</v>
      </c>
      <c r="G17" s="204">
        <v>0.999</v>
      </c>
      <c r="H17" s="204">
        <v>0.997</v>
      </c>
      <c r="I17" s="205">
        <v>0.997</v>
      </c>
      <c r="J17" s="203">
        <v>0.999</v>
      </c>
      <c r="K17" s="204">
        <v>1.0009999999999999</v>
      </c>
      <c r="L17" s="204">
        <v>1.0009999999999999</v>
      </c>
      <c r="M17" s="204">
        <v>0.999</v>
      </c>
      <c r="N17" s="206">
        <v>0.999</v>
      </c>
      <c r="O17" s="283">
        <v>0.998</v>
      </c>
      <c r="P17" s="204">
        <v>0.999</v>
      </c>
      <c r="Q17" s="204">
        <v>0.999</v>
      </c>
      <c r="R17" s="204">
        <v>0.998</v>
      </c>
      <c r="S17" s="205">
        <v>0.998</v>
      </c>
      <c r="T17" s="203">
        <v>1.002</v>
      </c>
      <c r="U17" s="204">
        <v>1.0009999999999999</v>
      </c>
      <c r="V17" s="204">
        <v>1.0009999999999999</v>
      </c>
      <c r="W17" s="204">
        <v>1.002</v>
      </c>
      <c r="X17" s="206">
        <v>1.002</v>
      </c>
      <c r="Y17" s="283">
        <v>1.002</v>
      </c>
      <c r="Z17" s="204">
        <v>1.002</v>
      </c>
      <c r="AA17" s="204">
        <v>1.002</v>
      </c>
      <c r="AB17" s="204">
        <v>1.002</v>
      </c>
      <c r="AC17" s="205">
        <v>1.002</v>
      </c>
      <c r="AD17" s="203">
        <v>1.0009999999999999</v>
      </c>
      <c r="AE17" s="204">
        <v>1</v>
      </c>
      <c r="AF17" s="204">
        <v>1</v>
      </c>
      <c r="AG17" s="204">
        <v>1.0009999999999999</v>
      </c>
      <c r="AH17" s="206">
        <v>1.0009999999999999</v>
      </c>
      <c r="AI17" s="283">
        <v>1.0029999999999999</v>
      </c>
      <c r="AJ17" s="204">
        <v>1.0009999999999999</v>
      </c>
      <c r="AK17" s="204">
        <v>1.0009999999999999</v>
      </c>
      <c r="AL17" s="204">
        <v>1.0029999999999999</v>
      </c>
      <c r="AM17" s="205">
        <v>1.0029999999999999</v>
      </c>
      <c r="AN17" s="203">
        <v>0.998</v>
      </c>
      <c r="AO17" s="204">
        <v>0.997</v>
      </c>
      <c r="AP17" s="204">
        <v>0.997</v>
      </c>
      <c r="AQ17" s="204">
        <v>0.998</v>
      </c>
      <c r="AR17" s="206">
        <v>0.998</v>
      </c>
      <c r="AS17" s="283">
        <v>0.99299999999999999</v>
      </c>
      <c r="AT17" s="204">
        <v>0.99299999999999999</v>
      </c>
      <c r="AU17" s="204">
        <v>0.99299999999999999</v>
      </c>
      <c r="AV17" s="204">
        <v>0.99299999999999999</v>
      </c>
      <c r="AW17" s="205">
        <v>0.99299999999999999</v>
      </c>
      <c r="AX17" s="203">
        <v>0.995</v>
      </c>
      <c r="AY17" s="204">
        <v>0.995</v>
      </c>
      <c r="AZ17" s="204">
        <v>0.995</v>
      </c>
      <c r="BA17" s="204">
        <v>0.995</v>
      </c>
      <c r="BB17" s="206">
        <v>0.995</v>
      </c>
      <c r="BC17" s="283">
        <v>0.997</v>
      </c>
      <c r="BD17" s="204">
        <v>0.996</v>
      </c>
      <c r="BE17" s="204">
        <v>0.996</v>
      </c>
      <c r="BF17" s="204">
        <v>0.997</v>
      </c>
      <c r="BG17" s="205">
        <v>0.997</v>
      </c>
      <c r="BH17" s="203">
        <v>0.998</v>
      </c>
      <c r="BI17" s="204">
        <v>0.996</v>
      </c>
      <c r="BJ17" s="204">
        <v>0.996</v>
      </c>
      <c r="BK17" s="204">
        <v>0.998</v>
      </c>
      <c r="BL17" s="206">
        <v>0.998</v>
      </c>
      <c r="BM17" s="290"/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90"/>
      <c r="BY17" s="290"/>
      <c r="BZ17" s="290"/>
      <c r="CA17" s="290"/>
      <c r="CB17" s="290"/>
      <c r="CC17" s="29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  <c r="CR17" s="290"/>
      <c r="CS17" s="290"/>
      <c r="CT17" s="290"/>
      <c r="CU17" s="290"/>
      <c r="CV17" s="290"/>
      <c r="CW17" s="290"/>
      <c r="CX17" s="290"/>
      <c r="CY17" s="290"/>
      <c r="CZ17" s="290"/>
      <c r="DA17" s="290"/>
      <c r="DB17" s="290"/>
      <c r="DC17" s="290"/>
      <c r="DD17" s="290"/>
      <c r="DE17" s="290"/>
      <c r="DF17" s="290"/>
      <c r="DG17" s="290"/>
      <c r="DH17" s="290"/>
      <c r="DI17" s="290"/>
      <c r="DJ17" s="290"/>
      <c r="DK17" s="290"/>
      <c r="DL17" s="290"/>
      <c r="DM17" s="290"/>
      <c r="DN17" s="290"/>
      <c r="DO17" s="290"/>
      <c r="DP17" s="290"/>
      <c r="DQ17" s="290"/>
      <c r="DR17" s="290"/>
      <c r="DS17" s="290"/>
      <c r="DT17" s="290"/>
      <c r="DV17" s="290"/>
      <c r="DW17" s="290"/>
      <c r="DX17" s="290"/>
      <c r="DY17" s="290"/>
      <c r="DZ17" s="290"/>
      <c r="EA17" s="290"/>
      <c r="EB17" s="290"/>
      <c r="EC17" s="290"/>
      <c r="ED17" s="290"/>
      <c r="EE17" s="290"/>
      <c r="EF17" s="290"/>
      <c r="EG17" s="290"/>
      <c r="EH17" s="290"/>
      <c r="EI17" s="290"/>
      <c r="EJ17" s="290"/>
      <c r="EK17" s="290"/>
      <c r="EL17" s="290"/>
      <c r="EM17" s="290"/>
      <c r="EN17" s="290"/>
      <c r="EO17" s="290"/>
      <c r="EP17" s="290"/>
      <c r="EQ17" s="290"/>
      <c r="ER17" s="290"/>
      <c r="ES17" s="290"/>
      <c r="ET17" s="290"/>
      <c r="EU17" s="290"/>
      <c r="EV17" s="290"/>
      <c r="EW17" s="290"/>
      <c r="EX17" s="290"/>
      <c r="EY17" s="290"/>
      <c r="EZ17" s="290"/>
      <c r="FA17" s="290"/>
      <c r="FB17" s="290"/>
      <c r="FC17" s="290"/>
      <c r="FD17" s="290"/>
      <c r="FE17" s="290"/>
      <c r="FF17" s="290"/>
      <c r="FG17" s="290"/>
      <c r="FH17" s="290"/>
      <c r="FI17" s="290"/>
      <c r="FJ17" s="290"/>
      <c r="FK17" s="290"/>
      <c r="FL17" s="290"/>
      <c r="FM17" s="290"/>
      <c r="FN17" s="290"/>
      <c r="FO17" s="290"/>
      <c r="FP17" s="290"/>
      <c r="FQ17" s="290"/>
      <c r="FR17" s="290"/>
      <c r="FS17" s="290"/>
      <c r="FT17" s="290"/>
      <c r="FU17" s="290"/>
      <c r="FV17" s="290"/>
      <c r="FW17" s="290"/>
      <c r="FX17" s="290"/>
      <c r="FY17" s="290"/>
      <c r="FZ17" s="290"/>
      <c r="GA17" s="290"/>
      <c r="GB17" s="290"/>
      <c r="GC17" s="290"/>
    </row>
    <row r="18" spans="1:185" s="49" customFormat="1" ht="15.75" thickBot="1" x14ac:dyDescent="0.3">
      <c r="A18" s="208" t="s">
        <v>54</v>
      </c>
      <c r="B18" s="216" t="s">
        <v>56</v>
      </c>
      <c r="C18" s="216" t="s">
        <v>105</v>
      </c>
      <c r="D18" s="176" t="s">
        <v>52</v>
      </c>
      <c r="E18" s="203">
        <v>0.997</v>
      </c>
      <c r="F18" s="204">
        <v>0.999</v>
      </c>
      <c r="G18" s="204">
        <v>0.999</v>
      </c>
      <c r="H18" s="204">
        <v>0.997</v>
      </c>
      <c r="I18" s="205">
        <v>0.997</v>
      </c>
      <c r="J18" s="203">
        <v>0.999</v>
      </c>
      <c r="K18" s="204">
        <v>1.0009999999999999</v>
      </c>
      <c r="L18" s="204">
        <v>1.0009999999999999</v>
      </c>
      <c r="M18" s="204">
        <v>0.999</v>
      </c>
      <c r="N18" s="206">
        <v>0.999</v>
      </c>
      <c r="O18" s="283">
        <v>0.998</v>
      </c>
      <c r="P18" s="204">
        <v>0.999</v>
      </c>
      <c r="Q18" s="204">
        <v>0.999</v>
      </c>
      <c r="R18" s="204">
        <v>0.998</v>
      </c>
      <c r="S18" s="205">
        <v>0.998</v>
      </c>
      <c r="T18" s="203">
        <v>1.002</v>
      </c>
      <c r="U18" s="204">
        <v>1.0009999999999999</v>
      </c>
      <c r="V18" s="204">
        <v>1.0009999999999999</v>
      </c>
      <c r="W18" s="204">
        <v>1.002</v>
      </c>
      <c r="X18" s="206">
        <v>1.002</v>
      </c>
      <c r="Y18" s="283">
        <v>1.002</v>
      </c>
      <c r="Z18" s="204">
        <v>1.002</v>
      </c>
      <c r="AA18" s="204">
        <v>1.002</v>
      </c>
      <c r="AB18" s="204">
        <v>1.002</v>
      </c>
      <c r="AC18" s="205">
        <v>1.002</v>
      </c>
      <c r="AD18" s="203">
        <v>1.0009999999999999</v>
      </c>
      <c r="AE18" s="204">
        <v>1</v>
      </c>
      <c r="AF18" s="204">
        <v>1</v>
      </c>
      <c r="AG18" s="204">
        <v>1.0009999999999999</v>
      </c>
      <c r="AH18" s="206">
        <v>1.0009999999999999</v>
      </c>
      <c r="AI18" s="283">
        <v>1.0029999999999999</v>
      </c>
      <c r="AJ18" s="204">
        <v>1.0009999999999999</v>
      </c>
      <c r="AK18" s="204">
        <v>1.0009999999999999</v>
      </c>
      <c r="AL18" s="204">
        <v>1.0029999999999999</v>
      </c>
      <c r="AM18" s="205">
        <v>1.0029999999999999</v>
      </c>
      <c r="AN18" s="203">
        <v>0.998</v>
      </c>
      <c r="AO18" s="204">
        <v>0.997</v>
      </c>
      <c r="AP18" s="204">
        <v>0.997</v>
      </c>
      <c r="AQ18" s="204">
        <v>0.998</v>
      </c>
      <c r="AR18" s="206">
        <v>0.998</v>
      </c>
      <c r="AS18" s="283">
        <v>0.99299999999999999</v>
      </c>
      <c r="AT18" s="204">
        <v>0.99299999999999999</v>
      </c>
      <c r="AU18" s="204">
        <v>0.99299999999999999</v>
      </c>
      <c r="AV18" s="204">
        <v>0.99299999999999999</v>
      </c>
      <c r="AW18" s="205">
        <v>0.99299999999999999</v>
      </c>
      <c r="AX18" s="203">
        <v>0.995</v>
      </c>
      <c r="AY18" s="204">
        <v>0.995</v>
      </c>
      <c r="AZ18" s="204">
        <v>0.995</v>
      </c>
      <c r="BA18" s="204">
        <v>0.995</v>
      </c>
      <c r="BB18" s="206">
        <v>0.995</v>
      </c>
      <c r="BC18" s="283">
        <v>0.997</v>
      </c>
      <c r="BD18" s="204">
        <v>0.996</v>
      </c>
      <c r="BE18" s="204">
        <v>0.996</v>
      </c>
      <c r="BF18" s="204">
        <v>0.997</v>
      </c>
      <c r="BG18" s="205">
        <v>0.997</v>
      </c>
      <c r="BH18" s="203">
        <v>0.998</v>
      </c>
      <c r="BI18" s="204">
        <v>0.996</v>
      </c>
      <c r="BJ18" s="204">
        <v>0.996</v>
      </c>
      <c r="BK18" s="204">
        <v>0.998</v>
      </c>
      <c r="BL18" s="206">
        <v>0.998</v>
      </c>
      <c r="BM18" s="290"/>
      <c r="BN18" s="290"/>
      <c r="BO18" s="290"/>
      <c r="BP18" s="290"/>
      <c r="BQ18" s="290"/>
      <c r="BR18" s="290"/>
      <c r="BS18" s="290"/>
      <c r="BT18" s="290"/>
      <c r="BU18" s="290"/>
      <c r="BV18" s="290"/>
      <c r="BW18" s="290"/>
      <c r="BX18" s="290"/>
      <c r="BY18" s="290"/>
      <c r="BZ18" s="290"/>
      <c r="CA18" s="290"/>
      <c r="CB18" s="290"/>
      <c r="CC18" s="29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  <c r="CR18" s="290"/>
      <c r="CS18" s="290"/>
      <c r="CT18" s="290"/>
      <c r="CU18" s="290"/>
      <c r="CV18" s="290"/>
      <c r="CW18" s="290"/>
      <c r="CX18" s="290"/>
      <c r="CY18" s="290"/>
      <c r="CZ18" s="290"/>
      <c r="DA18" s="290"/>
      <c r="DB18" s="290"/>
      <c r="DC18" s="290"/>
      <c r="DD18" s="290"/>
      <c r="DE18" s="290"/>
      <c r="DF18" s="290"/>
      <c r="DG18" s="290"/>
      <c r="DH18" s="290"/>
      <c r="DI18" s="290"/>
      <c r="DJ18" s="290"/>
      <c r="DK18" s="290"/>
      <c r="DL18" s="290"/>
      <c r="DM18" s="290"/>
      <c r="DN18" s="290"/>
      <c r="DO18" s="290"/>
      <c r="DP18" s="290"/>
      <c r="DQ18" s="290"/>
      <c r="DR18" s="290"/>
      <c r="DS18" s="290"/>
      <c r="DT18" s="290"/>
      <c r="DV18" s="290"/>
      <c r="DW18" s="290"/>
      <c r="DX18" s="290"/>
      <c r="DY18" s="290"/>
      <c r="DZ18" s="290"/>
      <c r="EA18" s="290"/>
      <c r="EB18" s="290"/>
      <c r="EC18" s="290"/>
      <c r="ED18" s="290"/>
      <c r="EE18" s="290"/>
      <c r="EF18" s="290"/>
      <c r="EG18" s="290"/>
      <c r="EH18" s="290"/>
      <c r="EI18" s="290"/>
      <c r="EJ18" s="290"/>
      <c r="EK18" s="290"/>
      <c r="EL18" s="290"/>
      <c r="EM18" s="290"/>
      <c r="EN18" s="290"/>
      <c r="EO18" s="290"/>
      <c r="EP18" s="290"/>
      <c r="EQ18" s="290"/>
      <c r="ER18" s="290"/>
      <c r="ES18" s="290"/>
      <c r="ET18" s="290"/>
      <c r="EU18" s="290"/>
      <c r="EV18" s="290"/>
      <c r="EW18" s="290"/>
      <c r="EX18" s="290"/>
      <c r="EY18" s="290"/>
      <c r="EZ18" s="290"/>
      <c r="FA18" s="290"/>
      <c r="FB18" s="290"/>
      <c r="FC18" s="290"/>
      <c r="FD18" s="290"/>
      <c r="FE18" s="290"/>
      <c r="FF18" s="290"/>
      <c r="FG18" s="290"/>
      <c r="FH18" s="290"/>
      <c r="FI18" s="290"/>
      <c r="FJ18" s="290"/>
      <c r="FK18" s="290"/>
      <c r="FL18" s="290"/>
      <c r="FM18" s="290"/>
      <c r="FN18" s="290"/>
      <c r="FO18" s="290"/>
      <c r="FP18" s="290"/>
      <c r="FQ18" s="290"/>
      <c r="FR18" s="290"/>
      <c r="FS18" s="290"/>
      <c r="FT18" s="290"/>
      <c r="FU18" s="290"/>
      <c r="FV18" s="290"/>
      <c r="FW18" s="290"/>
      <c r="FX18" s="290"/>
      <c r="FY18" s="290"/>
      <c r="FZ18" s="290"/>
      <c r="GA18" s="290"/>
      <c r="GB18" s="290"/>
      <c r="GC18" s="290"/>
    </row>
    <row r="19" spans="1:185" s="49" customFormat="1" ht="15.75" thickBot="1" x14ac:dyDescent="0.3">
      <c r="A19" s="208" t="s">
        <v>20</v>
      </c>
      <c r="B19" s="216" t="s">
        <v>85</v>
      </c>
      <c r="C19" s="216" t="s">
        <v>87</v>
      </c>
      <c r="D19" s="176" t="s">
        <v>52</v>
      </c>
      <c r="E19" s="203">
        <v>0.997</v>
      </c>
      <c r="F19" s="204">
        <v>0.999</v>
      </c>
      <c r="G19" s="204">
        <v>0.999</v>
      </c>
      <c r="H19" s="204">
        <v>0.997</v>
      </c>
      <c r="I19" s="205">
        <v>0.997</v>
      </c>
      <c r="J19" s="203">
        <v>0.999</v>
      </c>
      <c r="K19" s="204">
        <v>1.0009999999999999</v>
      </c>
      <c r="L19" s="204">
        <v>1.0009999999999999</v>
      </c>
      <c r="M19" s="204">
        <v>0.999</v>
      </c>
      <c r="N19" s="206">
        <v>0.999</v>
      </c>
      <c r="O19" s="283">
        <v>0.998</v>
      </c>
      <c r="P19" s="204">
        <v>0.999</v>
      </c>
      <c r="Q19" s="204">
        <v>0.999</v>
      </c>
      <c r="R19" s="204">
        <v>0.998</v>
      </c>
      <c r="S19" s="205">
        <v>0.998</v>
      </c>
      <c r="T19" s="203">
        <v>1.002</v>
      </c>
      <c r="U19" s="204">
        <v>1.0009999999999999</v>
      </c>
      <c r="V19" s="204">
        <v>1.0009999999999999</v>
      </c>
      <c r="W19" s="204">
        <v>1.002</v>
      </c>
      <c r="X19" s="206">
        <v>1.002</v>
      </c>
      <c r="Y19" s="283">
        <v>1.002</v>
      </c>
      <c r="Z19" s="204">
        <v>1.002</v>
      </c>
      <c r="AA19" s="204">
        <v>1.002</v>
      </c>
      <c r="AB19" s="204">
        <v>1.002</v>
      </c>
      <c r="AC19" s="205">
        <v>1.002</v>
      </c>
      <c r="AD19" s="203">
        <v>1.0009999999999999</v>
      </c>
      <c r="AE19" s="204">
        <v>1</v>
      </c>
      <c r="AF19" s="204">
        <v>1</v>
      </c>
      <c r="AG19" s="204">
        <v>1.0009999999999999</v>
      </c>
      <c r="AH19" s="206">
        <v>1.0009999999999999</v>
      </c>
      <c r="AI19" s="283">
        <v>1.0029999999999999</v>
      </c>
      <c r="AJ19" s="204">
        <v>1.0009999999999999</v>
      </c>
      <c r="AK19" s="204">
        <v>1.0009999999999999</v>
      </c>
      <c r="AL19" s="204">
        <v>1.0029999999999999</v>
      </c>
      <c r="AM19" s="205">
        <v>1.0029999999999999</v>
      </c>
      <c r="AN19" s="203">
        <v>0.998</v>
      </c>
      <c r="AO19" s="204">
        <v>0.997</v>
      </c>
      <c r="AP19" s="204">
        <v>0.997</v>
      </c>
      <c r="AQ19" s="204">
        <v>0.998</v>
      </c>
      <c r="AR19" s="206">
        <v>0.998</v>
      </c>
      <c r="AS19" s="283">
        <v>0.99299999999999999</v>
      </c>
      <c r="AT19" s="204">
        <v>0.99299999999999999</v>
      </c>
      <c r="AU19" s="204">
        <v>0.99299999999999999</v>
      </c>
      <c r="AV19" s="204">
        <v>0.99299999999999999</v>
      </c>
      <c r="AW19" s="205">
        <v>0.99299999999999999</v>
      </c>
      <c r="AX19" s="203">
        <v>0.995</v>
      </c>
      <c r="AY19" s="204">
        <v>0.995</v>
      </c>
      <c r="AZ19" s="204">
        <v>0.995</v>
      </c>
      <c r="BA19" s="204">
        <v>0.995</v>
      </c>
      <c r="BB19" s="206">
        <v>0.995</v>
      </c>
      <c r="BC19" s="283">
        <v>0.997</v>
      </c>
      <c r="BD19" s="204">
        <v>0.996</v>
      </c>
      <c r="BE19" s="204">
        <v>0.996</v>
      </c>
      <c r="BF19" s="204">
        <v>0.997</v>
      </c>
      <c r="BG19" s="205">
        <v>0.997</v>
      </c>
      <c r="BH19" s="203">
        <v>0.998</v>
      </c>
      <c r="BI19" s="204">
        <v>0.996</v>
      </c>
      <c r="BJ19" s="204">
        <v>0.996</v>
      </c>
      <c r="BK19" s="204">
        <v>0.998</v>
      </c>
      <c r="BL19" s="206">
        <v>0.998</v>
      </c>
      <c r="BM19" s="290"/>
      <c r="BN19" s="290"/>
      <c r="BO19" s="290"/>
      <c r="BP19" s="290"/>
      <c r="BQ19" s="290"/>
      <c r="BR19" s="290"/>
      <c r="BS19" s="290"/>
      <c r="BT19" s="290"/>
      <c r="BU19" s="290"/>
      <c r="BV19" s="290"/>
      <c r="BW19" s="290"/>
      <c r="BX19" s="290"/>
      <c r="BY19" s="290"/>
      <c r="BZ19" s="290"/>
      <c r="CA19" s="290"/>
      <c r="CB19" s="290"/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  <c r="CR19" s="290"/>
      <c r="CS19" s="290"/>
      <c r="CT19" s="290"/>
      <c r="CU19" s="290"/>
      <c r="CV19" s="290"/>
      <c r="CW19" s="290"/>
      <c r="CX19" s="290"/>
      <c r="CY19" s="290"/>
      <c r="CZ19" s="290"/>
      <c r="DA19" s="290"/>
      <c r="DB19" s="290"/>
      <c r="DC19" s="290"/>
      <c r="DD19" s="290"/>
      <c r="DE19" s="290"/>
      <c r="DF19" s="290"/>
      <c r="DG19" s="290"/>
      <c r="DH19" s="290"/>
      <c r="DI19" s="290"/>
      <c r="DJ19" s="290"/>
      <c r="DK19" s="290"/>
      <c r="DL19" s="290"/>
      <c r="DM19" s="290"/>
      <c r="DN19" s="290"/>
      <c r="DO19" s="290"/>
      <c r="DP19" s="290"/>
      <c r="DQ19" s="290"/>
      <c r="DR19" s="290"/>
      <c r="DS19" s="290"/>
      <c r="DT19" s="290"/>
      <c r="DV19" s="290"/>
      <c r="DW19" s="290"/>
      <c r="DX19" s="290"/>
      <c r="DY19" s="290"/>
      <c r="DZ19" s="290"/>
      <c r="EA19" s="290"/>
      <c r="EB19" s="290"/>
      <c r="EC19" s="290"/>
      <c r="ED19" s="290"/>
      <c r="EE19" s="290"/>
      <c r="EF19" s="290"/>
      <c r="EG19" s="290"/>
      <c r="EH19" s="290"/>
      <c r="EI19" s="290"/>
      <c r="EJ19" s="290"/>
      <c r="EK19" s="290"/>
      <c r="EL19" s="290"/>
      <c r="EM19" s="290"/>
      <c r="EN19" s="290"/>
      <c r="EO19" s="290"/>
      <c r="EP19" s="290"/>
      <c r="EQ19" s="290"/>
      <c r="ER19" s="290"/>
      <c r="ES19" s="290"/>
      <c r="ET19" s="290"/>
      <c r="EU19" s="290"/>
      <c r="EV19" s="290"/>
      <c r="EW19" s="290"/>
      <c r="EX19" s="290"/>
      <c r="EY19" s="290"/>
      <c r="EZ19" s="290"/>
      <c r="FA19" s="290"/>
      <c r="FB19" s="290"/>
      <c r="FC19" s="290"/>
      <c r="FD19" s="290"/>
      <c r="FE19" s="290"/>
      <c r="FF19" s="290"/>
      <c r="FG19" s="290"/>
      <c r="FH19" s="290"/>
      <c r="FI19" s="290"/>
      <c r="FJ19" s="290"/>
      <c r="FK19" s="290"/>
      <c r="FL19" s="290"/>
      <c r="FM19" s="290"/>
      <c r="FN19" s="290"/>
      <c r="FO19" s="290"/>
      <c r="FP19" s="290"/>
      <c r="FQ19" s="290"/>
      <c r="FR19" s="290"/>
      <c r="FS19" s="290"/>
      <c r="FT19" s="290"/>
      <c r="FU19" s="290"/>
      <c r="FV19" s="290"/>
      <c r="FW19" s="290"/>
      <c r="FX19" s="290"/>
      <c r="FY19" s="290"/>
      <c r="FZ19" s="290"/>
      <c r="GA19" s="290"/>
      <c r="GB19" s="290"/>
      <c r="GC19" s="290"/>
    </row>
    <row r="20" spans="1:185" s="49" customFormat="1" ht="15.75" thickBot="1" x14ac:dyDescent="0.3">
      <c r="A20" s="208" t="s">
        <v>20</v>
      </c>
      <c r="B20" s="216" t="s">
        <v>86</v>
      </c>
      <c r="C20" s="216" t="s">
        <v>88</v>
      </c>
      <c r="D20" s="176" t="s">
        <v>52</v>
      </c>
      <c r="E20" s="203">
        <v>0.997</v>
      </c>
      <c r="F20" s="204">
        <v>0.999</v>
      </c>
      <c r="G20" s="204">
        <v>0.999</v>
      </c>
      <c r="H20" s="204">
        <v>0.997</v>
      </c>
      <c r="I20" s="205">
        <v>0.997</v>
      </c>
      <c r="J20" s="203">
        <v>0.999</v>
      </c>
      <c r="K20" s="204">
        <v>1.0009999999999999</v>
      </c>
      <c r="L20" s="204">
        <v>1.0009999999999999</v>
      </c>
      <c r="M20" s="204">
        <v>0.999</v>
      </c>
      <c r="N20" s="206">
        <v>0.999</v>
      </c>
      <c r="O20" s="283">
        <v>0.998</v>
      </c>
      <c r="P20" s="204">
        <v>0.999</v>
      </c>
      <c r="Q20" s="204">
        <v>0.999</v>
      </c>
      <c r="R20" s="204">
        <v>0.998</v>
      </c>
      <c r="S20" s="205">
        <v>0.998</v>
      </c>
      <c r="T20" s="203">
        <v>1.002</v>
      </c>
      <c r="U20" s="204">
        <v>1.0009999999999999</v>
      </c>
      <c r="V20" s="204">
        <v>1.0009999999999999</v>
      </c>
      <c r="W20" s="204">
        <v>1.002</v>
      </c>
      <c r="X20" s="206">
        <v>1.002</v>
      </c>
      <c r="Y20" s="283">
        <v>1.002</v>
      </c>
      <c r="Z20" s="204">
        <v>1.002</v>
      </c>
      <c r="AA20" s="204">
        <v>1.002</v>
      </c>
      <c r="AB20" s="204">
        <v>1.002</v>
      </c>
      <c r="AC20" s="205">
        <v>1.002</v>
      </c>
      <c r="AD20" s="203">
        <v>1.0009999999999999</v>
      </c>
      <c r="AE20" s="204">
        <v>1</v>
      </c>
      <c r="AF20" s="204">
        <v>1</v>
      </c>
      <c r="AG20" s="204">
        <v>1.0009999999999999</v>
      </c>
      <c r="AH20" s="206">
        <v>1.0009999999999999</v>
      </c>
      <c r="AI20" s="283">
        <v>1.0029999999999999</v>
      </c>
      <c r="AJ20" s="204">
        <v>1.0009999999999999</v>
      </c>
      <c r="AK20" s="204">
        <v>1.0009999999999999</v>
      </c>
      <c r="AL20" s="204">
        <v>1.0029999999999999</v>
      </c>
      <c r="AM20" s="205">
        <v>1.0029999999999999</v>
      </c>
      <c r="AN20" s="203">
        <v>0.998</v>
      </c>
      <c r="AO20" s="204">
        <v>0.997</v>
      </c>
      <c r="AP20" s="204">
        <v>0.997</v>
      </c>
      <c r="AQ20" s="204">
        <v>0.998</v>
      </c>
      <c r="AR20" s="206">
        <v>0.998</v>
      </c>
      <c r="AS20" s="283">
        <v>0.99299999999999999</v>
      </c>
      <c r="AT20" s="204">
        <v>0.99299999999999999</v>
      </c>
      <c r="AU20" s="204">
        <v>0.99299999999999999</v>
      </c>
      <c r="AV20" s="204">
        <v>0.99299999999999999</v>
      </c>
      <c r="AW20" s="205">
        <v>0.99299999999999999</v>
      </c>
      <c r="AX20" s="203">
        <v>0.995</v>
      </c>
      <c r="AY20" s="204">
        <v>0.995</v>
      </c>
      <c r="AZ20" s="204">
        <v>0.995</v>
      </c>
      <c r="BA20" s="204">
        <v>0.995</v>
      </c>
      <c r="BB20" s="206">
        <v>0.995</v>
      </c>
      <c r="BC20" s="283">
        <v>0.997</v>
      </c>
      <c r="BD20" s="204">
        <v>0.996</v>
      </c>
      <c r="BE20" s="204">
        <v>0.996</v>
      </c>
      <c r="BF20" s="204">
        <v>0.997</v>
      </c>
      <c r="BG20" s="205">
        <v>0.997</v>
      </c>
      <c r="BH20" s="203">
        <v>0.998</v>
      </c>
      <c r="BI20" s="204">
        <v>0.996</v>
      </c>
      <c r="BJ20" s="204">
        <v>0.996</v>
      </c>
      <c r="BK20" s="204">
        <v>0.998</v>
      </c>
      <c r="BL20" s="206">
        <v>0.998</v>
      </c>
      <c r="BM20" s="290"/>
      <c r="BN20" s="290"/>
      <c r="BO20" s="290"/>
      <c r="BP20" s="290"/>
      <c r="BQ20" s="290"/>
      <c r="BR20" s="290"/>
      <c r="BS20" s="290"/>
      <c r="BT20" s="290"/>
      <c r="BU20" s="290"/>
      <c r="BV20" s="290"/>
      <c r="BW20" s="290"/>
      <c r="BX20" s="290"/>
      <c r="BY20" s="290"/>
      <c r="BZ20" s="290"/>
      <c r="CA20" s="290"/>
      <c r="CB20" s="290"/>
      <c r="CC20" s="290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  <c r="CR20" s="290"/>
      <c r="CS20" s="290"/>
      <c r="CT20" s="290"/>
      <c r="CU20" s="290"/>
      <c r="CV20" s="290"/>
      <c r="CW20" s="290"/>
      <c r="CX20" s="290"/>
      <c r="CY20" s="290"/>
      <c r="CZ20" s="290"/>
      <c r="DA20" s="290"/>
      <c r="DB20" s="290"/>
      <c r="DC20" s="290"/>
      <c r="DD20" s="290"/>
      <c r="DE20" s="290"/>
      <c r="DF20" s="290"/>
      <c r="DG20" s="290"/>
      <c r="DH20" s="290"/>
      <c r="DI20" s="290"/>
      <c r="DJ20" s="290"/>
      <c r="DK20" s="290"/>
      <c r="DL20" s="290"/>
      <c r="DM20" s="290"/>
      <c r="DN20" s="290"/>
      <c r="DO20" s="290"/>
      <c r="DP20" s="290"/>
      <c r="DQ20" s="290"/>
      <c r="DR20" s="290"/>
      <c r="DS20" s="290"/>
      <c r="DT20" s="290"/>
      <c r="DV20" s="290"/>
      <c r="DW20" s="290"/>
      <c r="DX20" s="290"/>
      <c r="DY20" s="290"/>
      <c r="DZ20" s="290"/>
      <c r="EA20" s="290"/>
      <c r="EB20" s="290"/>
      <c r="EC20" s="290"/>
      <c r="ED20" s="290"/>
      <c r="EE20" s="290"/>
      <c r="EF20" s="290"/>
      <c r="EG20" s="290"/>
      <c r="EH20" s="290"/>
      <c r="EI20" s="290"/>
      <c r="EJ20" s="290"/>
      <c r="EK20" s="290"/>
      <c r="EL20" s="290"/>
      <c r="EM20" s="290"/>
      <c r="EN20" s="290"/>
      <c r="EO20" s="290"/>
      <c r="EP20" s="290"/>
      <c r="EQ20" s="290"/>
      <c r="ER20" s="290"/>
      <c r="ES20" s="290"/>
      <c r="ET20" s="290"/>
      <c r="EU20" s="290"/>
      <c r="EV20" s="290"/>
      <c r="EW20" s="290"/>
      <c r="EX20" s="290"/>
      <c r="EY20" s="290"/>
      <c r="EZ20" s="290"/>
      <c r="FA20" s="290"/>
      <c r="FB20" s="290"/>
      <c r="FC20" s="290"/>
      <c r="FD20" s="290"/>
      <c r="FE20" s="290"/>
      <c r="FF20" s="290"/>
      <c r="FG20" s="290"/>
      <c r="FH20" s="290"/>
      <c r="FI20" s="290"/>
      <c r="FJ20" s="290"/>
      <c r="FK20" s="290"/>
      <c r="FL20" s="290"/>
      <c r="FM20" s="290"/>
      <c r="FN20" s="290"/>
      <c r="FO20" s="290"/>
      <c r="FP20" s="290"/>
      <c r="FQ20" s="290"/>
      <c r="FR20" s="290"/>
      <c r="FS20" s="290"/>
      <c r="FT20" s="290"/>
      <c r="FU20" s="290"/>
      <c r="FV20" s="290"/>
      <c r="FW20" s="290"/>
      <c r="FX20" s="290"/>
      <c r="FY20" s="290"/>
      <c r="FZ20" s="290"/>
      <c r="GA20" s="290"/>
      <c r="GB20" s="290"/>
      <c r="GC20" s="290"/>
    </row>
    <row r="21" spans="1:185" s="60" customFormat="1" ht="15.75" thickBot="1" x14ac:dyDescent="0.3">
      <c r="A21" s="210" t="s">
        <v>252</v>
      </c>
      <c r="B21" s="217" t="s">
        <v>257</v>
      </c>
      <c r="C21" s="217" t="s">
        <v>258</v>
      </c>
      <c r="D21" s="213" t="s">
        <v>259</v>
      </c>
      <c r="E21" s="203">
        <v>0.98199999999999998</v>
      </c>
      <c r="F21" s="204">
        <v>0.98599999999999999</v>
      </c>
      <c r="G21" s="204">
        <v>0.98599999999999999</v>
      </c>
      <c r="H21" s="204">
        <v>0.98199999999999998</v>
      </c>
      <c r="I21" s="205">
        <v>0.98199999999999998</v>
      </c>
      <c r="J21" s="203">
        <v>0.98399999999999999</v>
      </c>
      <c r="K21" s="204">
        <v>0.98899999999999999</v>
      </c>
      <c r="L21" s="204">
        <v>0.98899999999999999</v>
      </c>
      <c r="M21" s="204">
        <v>0.98399999999999999</v>
      </c>
      <c r="N21" s="206">
        <v>0.98399999999999999</v>
      </c>
      <c r="O21" s="283">
        <v>0.98299999999999998</v>
      </c>
      <c r="P21" s="204">
        <v>0.98599999999999999</v>
      </c>
      <c r="Q21" s="204">
        <v>0.98599999999999999</v>
      </c>
      <c r="R21" s="204">
        <v>0.98299999999999998</v>
      </c>
      <c r="S21" s="205">
        <v>0.98299999999999998</v>
      </c>
      <c r="T21" s="203">
        <v>0.98799999999999999</v>
      </c>
      <c r="U21" s="204">
        <v>0.99</v>
      </c>
      <c r="V21" s="204">
        <v>0.99</v>
      </c>
      <c r="W21" s="204">
        <v>0.98799999999999999</v>
      </c>
      <c r="X21" s="206">
        <v>0.98799999999999999</v>
      </c>
      <c r="Y21" s="283">
        <v>0.98799999999999999</v>
      </c>
      <c r="Z21" s="204">
        <v>0.99</v>
      </c>
      <c r="AA21" s="204">
        <v>0.99</v>
      </c>
      <c r="AB21" s="204">
        <v>0.98799999999999999</v>
      </c>
      <c r="AC21" s="205">
        <v>0.98799999999999999</v>
      </c>
      <c r="AD21" s="203">
        <v>0.98599999999999999</v>
      </c>
      <c r="AE21" s="204">
        <v>0.98699999999999999</v>
      </c>
      <c r="AF21" s="204">
        <v>0.98699999999999999</v>
      </c>
      <c r="AG21" s="204">
        <v>0.98599999999999999</v>
      </c>
      <c r="AH21" s="206">
        <v>0.98599999999999999</v>
      </c>
      <c r="AI21" s="283">
        <v>0.98799999999999999</v>
      </c>
      <c r="AJ21" s="204">
        <v>0.98499999999999999</v>
      </c>
      <c r="AK21" s="204">
        <v>0.98499999999999999</v>
      </c>
      <c r="AL21" s="204">
        <v>0.98799999999999999</v>
      </c>
      <c r="AM21" s="205">
        <v>0.98799999999999999</v>
      </c>
      <c r="AN21" s="203">
        <v>0.98099999999999998</v>
      </c>
      <c r="AO21" s="204">
        <v>0.98</v>
      </c>
      <c r="AP21" s="204">
        <v>0.98</v>
      </c>
      <c r="AQ21" s="204">
        <v>0.98099999999999998</v>
      </c>
      <c r="AR21" s="206">
        <v>0.98099999999999998</v>
      </c>
      <c r="AS21" s="283">
        <v>0.97899999999999998</v>
      </c>
      <c r="AT21" s="204">
        <v>0.97599999999999998</v>
      </c>
      <c r="AU21" s="204">
        <v>0.97599999999999998</v>
      </c>
      <c r="AV21" s="204">
        <v>0.97899999999999998</v>
      </c>
      <c r="AW21" s="205">
        <v>0.97899999999999998</v>
      </c>
      <c r="AX21" s="203">
        <v>0.98</v>
      </c>
      <c r="AY21" s="204">
        <v>0.98</v>
      </c>
      <c r="AZ21" s="204">
        <v>0.98</v>
      </c>
      <c r="BA21" s="204">
        <v>0.98</v>
      </c>
      <c r="BB21" s="206">
        <v>0.98</v>
      </c>
      <c r="BC21" s="283">
        <v>0.98199999999999998</v>
      </c>
      <c r="BD21" s="204">
        <v>0.98099999999999998</v>
      </c>
      <c r="BE21" s="204">
        <v>0.98099999999999998</v>
      </c>
      <c r="BF21" s="204">
        <v>0.98199999999999998</v>
      </c>
      <c r="BG21" s="205">
        <v>0.98199999999999998</v>
      </c>
      <c r="BH21" s="203">
        <v>0.98399999999999999</v>
      </c>
      <c r="BI21" s="204">
        <v>0.98299999999999998</v>
      </c>
      <c r="BJ21" s="204">
        <v>0.98299999999999998</v>
      </c>
      <c r="BK21" s="204">
        <v>0.98399999999999999</v>
      </c>
      <c r="BL21" s="206">
        <v>0.98399999999999999</v>
      </c>
      <c r="BM21" s="290"/>
      <c r="BN21" s="290"/>
      <c r="BO21" s="290"/>
      <c r="BP21" s="290"/>
      <c r="BQ21" s="290"/>
      <c r="BR21" s="290"/>
      <c r="BS21" s="290"/>
      <c r="BT21" s="290"/>
      <c r="BU21" s="290"/>
      <c r="BV21" s="290"/>
      <c r="BW21" s="290"/>
      <c r="BX21" s="290"/>
      <c r="BY21" s="290"/>
      <c r="BZ21" s="290"/>
      <c r="CA21" s="290"/>
      <c r="CB21" s="290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  <c r="CR21" s="290"/>
      <c r="CS21" s="290"/>
      <c r="CT21" s="290"/>
      <c r="CU21" s="290"/>
      <c r="CV21" s="290"/>
      <c r="CW21" s="290"/>
      <c r="CX21" s="290"/>
      <c r="CY21" s="290"/>
      <c r="CZ21" s="290"/>
      <c r="DA21" s="290"/>
      <c r="DB21" s="290"/>
      <c r="DC21" s="290"/>
      <c r="DD21" s="290"/>
      <c r="DE21" s="290"/>
      <c r="DF21" s="290"/>
      <c r="DG21" s="290"/>
      <c r="DH21" s="290"/>
      <c r="DI21" s="290"/>
      <c r="DJ21" s="290"/>
      <c r="DK21" s="290"/>
      <c r="DL21" s="290"/>
      <c r="DM21" s="290"/>
      <c r="DN21" s="290"/>
      <c r="DO21" s="290"/>
      <c r="DP21" s="290"/>
      <c r="DQ21" s="290"/>
      <c r="DR21" s="290"/>
      <c r="DS21" s="290"/>
      <c r="DT21" s="290"/>
      <c r="DV21" s="290"/>
      <c r="DW21" s="290"/>
      <c r="DX21" s="290"/>
      <c r="DY21" s="290"/>
      <c r="DZ21" s="290"/>
      <c r="EA21" s="290"/>
      <c r="EB21" s="290"/>
      <c r="EC21" s="290"/>
      <c r="ED21" s="290"/>
      <c r="EE21" s="290"/>
      <c r="EF21" s="290"/>
      <c r="EG21" s="290"/>
      <c r="EH21" s="290"/>
      <c r="EI21" s="290"/>
      <c r="EJ21" s="290"/>
      <c r="EK21" s="290"/>
      <c r="EL21" s="290"/>
      <c r="EM21" s="290"/>
      <c r="EN21" s="290"/>
      <c r="EO21" s="290"/>
      <c r="EP21" s="290"/>
      <c r="EQ21" s="290"/>
      <c r="ER21" s="290"/>
      <c r="ES21" s="290"/>
      <c r="ET21" s="290"/>
      <c r="EU21" s="290"/>
      <c r="EV21" s="290"/>
      <c r="EW21" s="290"/>
      <c r="EX21" s="290"/>
      <c r="EY21" s="290"/>
      <c r="EZ21" s="290"/>
      <c r="FA21" s="290"/>
      <c r="FB21" s="290"/>
      <c r="FC21" s="290"/>
      <c r="FD21" s="290"/>
      <c r="FE21" s="290"/>
      <c r="FF21" s="290"/>
      <c r="FG21" s="290"/>
      <c r="FH21" s="290"/>
      <c r="FI21" s="290"/>
      <c r="FJ21" s="290"/>
      <c r="FK21" s="290"/>
      <c r="FL21" s="290"/>
      <c r="FM21" s="290"/>
      <c r="FN21" s="290"/>
      <c r="FO21" s="290"/>
      <c r="FP21" s="290"/>
      <c r="FQ21" s="290"/>
      <c r="FR21" s="290"/>
      <c r="FS21" s="290"/>
      <c r="FT21" s="290"/>
      <c r="FU21" s="290"/>
      <c r="FV21" s="290"/>
      <c r="FW21" s="290"/>
      <c r="FX21" s="290"/>
      <c r="FY21" s="290"/>
      <c r="FZ21" s="290"/>
      <c r="GA21" s="290"/>
      <c r="GB21" s="290"/>
      <c r="GC21" s="290"/>
    </row>
    <row r="22" spans="1:185" s="49" customFormat="1" ht="15.75" thickBot="1" x14ac:dyDescent="0.3">
      <c r="A22" s="108" t="s">
        <v>136</v>
      </c>
      <c r="B22" s="262" t="s">
        <v>301</v>
      </c>
      <c r="C22" s="108" t="s">
        <v>95</v>
      </c>
      <c r="D22" s="174" t="s">
        <v>155</v>
      </c>
      <c r="E22" s="203">
        <v>0.98099999999999998</v>
      </c>
      <c r="F22" s="204">
        <v>0.98499999999999999</v>
      </c>
      <c r="G22" s="204">
        <v>0.98499999999999999</v>
      </c>
      <c r="H22" s="204">
        <v>0.98099999999999998</v>
      </c>
      <c r="I22" s="205">
        <v>0.98099999999999998</v>
      </c>
      <c r="J22" s="203">
        <v>0.98299999999999998</v>
      </c>
      <c r="K22" s="204">
        <v>0.98699999999999999</v>
      </c>
      <c r="L22" s="204">
        <v>0.98699999999999999</v>
      </c>
      <c r="M22" s="204">
        <v>0.98299999999999998</v>
      </c>
      <c r="N22" s="206">
        <v>0.98299999999999998</v>
      </c>
      <c r="O22" s="283">
        <v>0.98199999999999998</v>
      </c>
      <c r="P22" s="204">
        <v>0.98499999999999999</v>
      </c>
      <c r="Q22" s="204">
        <v>0.98499999999999999</v>
      </c>
      <c r="R22" s="204">
        <v>0.98199999999999998</v>
      </c>
      <c r="S22" s="205">
        <v>0.98199999999999998</v>
      </c>
      <c r="T22" s="203">
        <v>0.98699999999999999</v>
      </c>
      <c r="U22" s="204">
        <v>0.98899999999999999</v>
      </c>
      <c r="V22" s="204">
        <v>0.98899999999999999</v>
      </c>
      <c r="W22" s="204">
        <v>0.98699999999999999</v>
      </c>
      <c r="X22" s="206">
        <v>0.98699999999999999</v>
      </c>
      <c r="Y22" s="283">
        <v>0.98699999999999999</v>
      </c>
      <c r="Z22" s="204">
        <v>0.98899999999999999</v>
      </c>
      <c r="AA22" s="204">
        <v>0.98899999999999999</v>
      </c>
      <c r="AB22" s="204">
        <v>0.98699999999999999</v>
      </c>
      <c r="AC22" s="205">
        <v>0.98699999999999999</v>
      </c>
      <c r="AD22" s="203">
        <v>0.98499999999999999</v>
      </c>
      <c r="AE22" s="204">
        <v>0.98699999999999999</v>
      </c>
      <c r="AF22" s="204">
        <v>0.98699999999999999</v>
      </c>
      <c r="AG22" s="204">
        <v>0.98499999999999999</v>
      </c>
      <c r="AH22" s="206">
        <v>0.98499999999999999</v>
      </c>
      <c r="AI22" s="283">
        <v>0.98699999999999999</v>
      </c>
      <c r="AJ22" s="204">
        <v>0.98799999999999999</v>
      </c>
      <c r="AK22" s="204">
        <v>0.98799999999999999</v>
      </c>
      <c r="AL22" s="204">
        <v>0.98699999999999999</v>
      </c>
      <c r="AM22" s="205">
        <v>0.98699999999999999</v>
      </c>
      <c r="AN22" s="203">
        <v>0.98</v>
      </c>
      <c r="AO22" s="204">
        <v>0.98199999999999998</v>
      </c>
      <c r="AP22" s="204">
        <v>0.98199999999999998</v>
      </c>
      <c r="AQ22" s="204">
        <v>0.98</v>
      </c>
      <c r="AR22" s="206">
        <v>0.98</v>
      </c>
      <c r="AS22" s="283">
        <v>0.98</v>
      </c>
      <c r="AT22" s="204">
        <v>0.98099999999999998</v>
      </c>
      <c r="AU22" s="204">
        <v>0.98099999999999998</v>
      </c>
      <c r="AV22" s="204">
        <v>0.98</v>
      </c>
      <c r="AW22" s="205">
        <v>0.98</v>
      </c>
      <c r="AX22" s="203">
        <v>0.98099999999999998</v>
      </c>
      <c r="AY22" s="204">
        <v>0.98499999999999999</v>
      </c>
      <c r="AZ22" s="204">
        <v>0.98499999999999999</v>
      </c>
      <c r="BA22" s="204">
        <v>0.98099999999999998</v>
      </c>
      <c r="BB22" s="206">
        <v>0.98099999999999998</v>
      </c>
      <c r="BC22" s="283">
        <v>0.98499999999999999</v>
      </c>
      <c r="BD22" s="204">
        <v>0.98799999999999999</v>
      </c>
      <c r="BE22" s="204">
        <v>0.98799999999999999</v>
      </c>
      <c r="BF22" s="204">
        <v>0.98499999999999999</v>
      </c>
      <c r="BG22" s="205">
        <v>0.98499999999999999</v>
      </c>
      <c r="BH22" s="203">
        <v>0.98599999999999999</v>
      </c>
      <c r="BI22" s="204">
        <v>0.98799999999999999</v>
      </c>
      <c r="BJ22" s="204">
        <v>0.98799999999999999</v>
      </c>
      <c r="BK22" s="204">
        <v>0.98599999999999999</v>
      </c>
      <c r="BL22" s="206">
        <v>0.98599999999999999</v>
      </c>
      <c r="BM22" s="290"/>
      <c r="BN22" s="290"/>
      <c r="BO22" s="290"/>
      <c r="BP22" s="290"/>
      <c r="BQ22" s="290"/>
      <c r="BR22" s="290"/>
      <c r="BS22" s="290"/>
      <c r="BT22" s="290"/>
      <c r="BU22" s="290"/>
      <c r="BV22" s="290"/>
      <c r="BW22" s="290"/>
      <c r="BX22" s="290"/>
      <c r="BY22" s="290"/>
      <c r="BZ22" s="290"/>
      <c r="CA22" s="290"/>
      <c r="CB22" s="290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  <c r="CR22" s="290"/>
      <c r="CS22" s="290"/>
      <c r="CT22" s="290"/>
      <c r="CU22" s="290"/>
      <c r="CV22" s="290"/>
      <c r="CW22" s="290"/>
      <c r="CX22" s="290"/>
      <c r="CY22" s="290"/>
      <c r="CZ22" s="290"/>
      <c r="DA22" s="290"/>
      <c r="DB22" s="290"/>
      <c r="DC22" s="290"/>
      <c r="DD22" s="290"/>
      <c r="DE22" s="290"/>
      <c r="DF22" s="290"/>
      <c r="DG22" s="290"/>
      <c r="DH22" s="290"/>
      <c r="DI22" s="290"/>
      <c r="DJ22" s="290"/>
      <c r="DK22" s="290"/>
      <c r="DL22" s="290"/>
      <c r="DM22" s="290"/>
      <c r="DN22" s="290"/>
      <c r="DO22" s="290"/>
      <c r="DP22" s="290"/>
      <c r="DQ22" s="290"/>
      <c r="DR22" s="290"/>
      <c r="DS22" s="290"/>
      <c r="DT22" s="290"/>
      <c r="DV22" s="290"/>
      <c r="DW22" s="290"/>
      <c r="DX22" s="290"/>
      <c r="DY22" s="290"/>
      <c r="DZ22" s="290"/>
      <c r="EA22" s="290"/>
      <c r="EB22" s="290"/>
      <c r="EC22" s="290"/>
      <c r="ED22" s="290"/>
      <c r="EE22" s="290"/>
      <c r="EF22" s="290"/>
      <c r="EG22" s="290"/>
      <c r="EH22" s="290"/>
      <c r="EI22" s="290"/>
      <c r="EJ22" s="290"/>
      <c r="EK22" s="290"/>
      <c r="EL22" s="290"/>
      <c r="EM22" s="290"/>
      <c r="EN22" s="290"/>
      <c r="EO22" s="290"/>
      <c r="EP22" s="290"/>
      <c r="EQ22" s="290"/>
      <c r="ER22" s="290"/>
      <c r="ES22" s="290"/>
      <c r="ET22" s="290"/>
      <c r="EU22" s="290"/>
      <c r="EV22" s="290"/>
      <c r="EW22" s="290"/>
      <c r="EX22" s="290"/>
      <c r="EY22" s="290"/>
      <c r="EZ22" s="290"/>
      <c r="FA22" s="290"/>
      <c r="FB22" s="290"/>
      <c r="FC22" s="290"/>
      <c r="FD22" s="290"/>
      <c r="FE22" s="290"/>
      <c r="FF22" s="290"/>
      <c r="FG22" s="290"/>
      <c r="FH22" s="290"/>
      <c r="FI22" s="290"/>
      <c r="FJ22" s="290"/>
      <c r="FK22" s="290"/>
      <c r="FL22" s="290"/>
      <c r="FM22" s="290"/>
      <c r="FN22" s="290"/>
      <c r="FO22" s="290"/>
      <c r="FP22" s="290"/>
      <c r="FQ22" s="290"/>
      <c r="FR22" s="290"/>
      <c r="FS22" s="290"/>
      <c r="FT22" s="290"/>
      <c r="FU22" s="290"/>
      <c r="FV22" s="290"/>
      <c r="FW22" s="290"/>
      <c r="FX22" s="290"/>
      <c r="FY22" s="290"/>
      <c r="FZ22" s="290"/>
      <c r="GA22" s="290"/>
      <c r="GB22" s="290"/>
      <c r="GC22" s="290"/>
    </row>
    <row r="23" spans="1:185" s="60" customFormat="1" ht="15.75" thickBot="1" x14ac:dyDescent="0.3">
      <c r="A23" s="211" t="s">
        <v>75</v>
      </c>
      <c r="B23" s="218" t="s">
        <v>57</v>
      </c>
      <c r="C23" s="218" t="s">
        <v>69</v>
      </c>
      <c r="D23" s="214" t="s">
        <v>76</v>
      </c>
      <c r="E23" s="203">
        <v>0.97599999999999998</v>
      </c>
      <c r="F23" s="204">
        <v>0.97599999999999998</v>
      </c>
      <c r="G23" s="204">
        <v>0.97599999999999998</v>
      </c>
      <c r="H23" s="204">
        <v>0.97599999999999998</v>
      </c>
      <c r="I23" s="205">
        <v>0.97599999999999998</v>
      </c>
      <c r="J23" s="203">
        <v>0.97599999999999998</v>
      </c>
      <c r="K23" s="204">
        <v>0.97599999999999998</v>
      </c>
      <c r="L23" s="204">
        <v>0.97599999999999998</v>
      </c>
      <c r="M23" s="204">
        <v>0.97599999999999998</v>
      </c>
      <c r="N23" s="206">
        <v>0.97599999999999998</v>
      </c>
      <c r="O23" s="283">
        <v>0.97599999999999998</v>
      </c>
      <c r="P23" s="204">
        <v>0.97599999999999998</v>
      </c>
      <c r="Q23" s="204">
        <v>0.97599999999999998</v>
      </c>
      <c r="R23" s="204">
        <v>0.97599999999999998</v>
      </c>
      <c r="S23" s="205">
        <v>0.97599999999999998</v>
      </c>
      <c r="T23" s="203">
        <v>0.97599999999999998</v>
      </c>
      <c r="U23" s="204">
        <v>0.97599999999999998</v>
      </c>
      <c r="V23" s="204">
        <v>0.97599999999999998</v>
      </c>
      <c r="W23" s="204">
        <v>0.97599999999999998</v>
      </c>
      <c r="X23" s="206">
        <v>0.97599999999999998</v>
      </c>
      <c r="Y23" s="283">
        <v>0.97599999999999998</v>
      </c>
      <c r="Z23" s="204">
        <v>0.97599999999999998</v>
      </c>
      <c r="AA23" s="204">
        <v>0.97599999999999998</v>
      </c>
      <c r="AB23" s="204">
        <v>0.97599999999999998</v>
      </c>
      <c r="AC23" s="205">
        <v>0.97599999999999998</v>
      </c>
      <c r="AD23" s="203">
        <v>0.97599999999999998</v>
      </c>
      <c r="AE23" s="204">
        <v>0.97599999999999998</v>
      </c>
      <c r="AF23" s="204">
        <v>0.97599999999999998</v>
      </c>
      <c r="AG23" s="204">
        <v>0.97599999999999998</v>
      </c>
      <c r="AH23" s="206">
        <v>0.97599999999999998</v>
      </c>
      <c r="AI23" s="283">
        <v>0.97599999999999998</v>
      </c>
      <c r="AJ23" s="204">
        <v>0.97599999999999998</v>
      </c>
      <c r="AK23" s="204">
        <v>0.97599999999999998</v>
      </c>
      <c r="AL23" s="204">
        <v>0.97599999999999998</v>
      </c>
      <c r="AM23" s="205">
        <v>0.97599999999999998</v>
      </c>
      <c r="AN23" s="203">
        <v>0.97599999999999998</v>
      </c>
      <c r="AO23" s="204">
        <v>0.97599999999999998</v>
      </c>
      <c r="AP23" s="204">
        <v>0.97599999999999998</v>
      </c>
      <c r="AQ23" s="204">
        <v>0.97599999999999998</v>
      </c>
      <c r="AR23" s="206">
        <v>0.97599999999999998</v>
      </c>
      <c r="AS23" s="283">
        <v>0.97599999999999998</v>
      </c>
      <c r="AT23" s="204">
        <v>0.97599999999999998</v>
      </c>
      <c r="AU23" s="204">
        <v>0.97599999999999998</v>
      </c>
      <c r="AV23" s="204">
        <v>0.97599999999999998</v>
      </c>
      <c r="AW23" s="205">
        <v>0.97599999999999998</v>
      </c>
      <c r="AX23" s="203">
        <v>0.97599999999999998</v>
      </c>
      <c r="AY23" s="204">
        <v>0.97599999999999998</v>
      </c>
      <c r="AZ23" s="204">
        <v>0.97599999999999998</v>
      </c>
      <c r="BA23" s="204">
        <v>0.97599999999999998</v>
      </c>
      <c r="BB23" s="206">
        <v>0.97599999999999998</v>
      </c>
      <c r="BC23" s="283">
        <v>0.97599999999999998</v>
      </c>
      <c r="BD23" s="204">
        <v>0.97599999999999998</v>
      </c>
      <c r="BE23" s="204">
        <v>0.97599999999999998</v>
      </c>
      <c r="BF23" s="204">
        <v>0.97599999999999998</v>
      </c>
      <c r="BG23" s="205">
        <v>0.97599999999999998</v>
      </c>
      <c r="BH23" s="203">
        <v>0.97599999999999998</v>
      </c>
      <c r="BI23" s="204">
        <v>0.97599999999999998</v>
      </c>
      <c r="BJ23" s="204">
        <v>0.97599999999999998</v>
      </c>
      <c r="BK23" s="204">
        <v>0.97599999999999998</v>
      </c>
      <c r="BL23" s="206">
        <v>0.97599999999999998</v>
      </c>
      <c r="BM23" s="290"/>
      <c r="BN23" s="290"/>
      <c r="BO23" s="290"/>
      <c r="BP23" s="290"/>
      <c r="BQ23" s="290"/>
      <c r="BR23" s="290"/>
      <c r="BS23" s="290"/>
      <c r="BT23" s="290"/>
      <c r="BU23" s="290"/>
      <c r="BV23" s="290"/>
      <c r="BW23" s="290"/>
      <c r="BX23" s="290"/>
      <c r="BY23" s="290"/>
      <c r="BZ23" s="290"/>
      <c r="CA23" s="290"/>
      <c r="CB23" s="290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  <c r="CR23" s="290"/>
      <c r="CS23" s="290"/>
      <c r="CT23" s="290"/>
      <c r="CU23" s="290"/>
      <c r="CV23" s="290"/>
      <c r="CW23" s="290"/>
      <c r="CX23" s="290"/>
      <c r="CY23" s="290"/>
      <c r="CZ23" s="290"/>
      <c r="DA23" s="290"/>
      <c r="DB23" s="290"/>
      <c r="DC23" s="290"/>
      <c r="DD23" s="290"/>
      <c r="DE23" s="290"/>
      <c r="DF23" s="290"/>
      <c r="DG23" s="290"/>
      <c r="DH23" s="290"/>
      <c r="DI23" s="290"/>
      <c r="DJ23" s="290"/>
      <c r="DK23" s="290"/>
      <c r="DL23" s="290"/>
      <c r="DM23" s="290"/>
      <c r="DN23" s="290"/>
      <c r="DO23" s="290"/>
      <c r="DP23" s="290"/>
      <c r="DQ23" s="290"/>
      <c r="DR23" s="290"/>
      <c r="DS23" s="290"/>
      <c r="DT23" s="290"/>
      <c r="DV23" s="290"/>
      <c r="DW23" s="290"/>
      <c r="DX23" s="290"/>
      <c r="DY23" s="290"/>
      <c r="DZ23" s="290"/>
      <c r="EA23" s="290"/>
      <c r="EB23" s="290"/>
      <c r="EC23" s="290"/>
      <c r="ED23" s="290"/>
      <c r="EE23" s="290"/>
      <c r="EF23" s="290"/>
      <c r="EG23" s="290"/>
      <c r="EH23" s="290"/>
      <c r="EI23" s="290"/>
      <c r="EJ23" s="290"/>
      <c r="EK23" s="290"/>
      <c r="EL23" s="290"/>
      <c r="EM23" s="290"/>
      <c r="EN23" s="290"/>
      <c r="EO23" s="290"/>
      <c r="EP23" s="290"/>
      <c r="EQ23" s="290"/>
      <c r="ER23" s="290"/>
      <c r="ES23" s="290"/>
      <c r="ET23" s="290"/>
      <c r="EU23" s="290"/>
      <c r="EV23" s="290"/>
      <c r="EW23" s="290"/>
      <c r="EX23" s="290"/>
      <c r="EY23" s="290"/>
      <c r="EZ23" s="290"/>
      <c r="FA23" s="290"/>
      <c r="FB23" s="290"/>
      <c r="FC23" s="290"/>
      <c r="FD23" s="290"/>
      <c r="FE23" s="290"/>
      <c r="FF23" s="290"/>
      <c r="FG23" s="290"/>
      <c r="FH23" s="290"/>
      <c r="FI23" s="290"/>
      <c r="FJ23" s="290"/>
      <c r="FK23" s="290"/>
      <c r="FL23" s="290"/>
      <c r="FM23" s="290"/>
      <c r="FN23" s="290"/>
      <c r="FO23" s="290"/>
      <c r="FP23" s="290"/>
      <c r="FQ23" s="290"/>
      <c r="FR23" s="290"/>
      <c r="FS23" s="290"/>
      <c r="FT23" s="290"/>
      <c r="FU23" s="290"/>
      <c r="FV23" s="290"/>
      <c r="FW23" s="290"/>
      <c r="FX23" s="290"/>
      <c r="FY23" s="290"/>
      <c r="FZ23" s="290"/>
      <c r="GA23" s="290"/>
      <c r="GB23" s="290"/>
      <c r="GC23" s="290"/>
    </row>
    <row r="24" spans="1:185" ht="15.75" thickBot="1" x14ac:dyDescent="0.3">
      <c r="A24" s="2"/>
      <c r="B24" s="6"/>
      <c r="C24" s="6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50"/>
      <c r="AO24" s="146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202"/>
      <c r="BN24" s="290"/>
      <c r="BO24" s="290"/>
      <c r="BP24" s="290"/>
      <c r="BQ24" s="290"/>
      <c r="BR24" s="290"/>
      <c r="BS24" s="290"/>
      <c r="BT24" s="290"/>
      <c r="BU24" s="290"/>
      <c r="BV24" s="290"/>
      <c r="BW24" s="290"/>
      <c r="BX24" s="290"/>
      <c r="BY24" s="290"/>
      <c r="BZ24" s="290"/>
      <c r="CA24" s="290"/>
      <c r="CB24" s="290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  <c r="CR24" s="290"/>
      <c r="CS24" s="290"/>
      <c r="CT24" s="290"/>
      <c r="CU24" s="290"/>
      <c r="CV24" s="290"/>
      <c r="CW24" s="290"/>
      <c r="CX24" s="290"/>
      <c r="CY24" s="290"/>
      <c r="CZ24" s="290"/>
      <c r="DA24" s="290"/>
      <c r="DB24" s="290"/>
      <c r="DC24" s="290"/>
      <c r="DD24" s="290"/>
      <c r="DE24" s="290"/>
      <c r="DF24" s="290"/>
      <c r="DG24" s="290"/>
      <c r="DH24" s="290"/>
      <c r="DI24" s="290"/>
      <c r="DJ24" s="290"/>
      <c r="DK24" s="290"/>
      <c r="DL24" s="290"/>
      <c r="DM24" s="290"/>
      <c r="DN24" s="290"/>
      <c r="DO24" s="290"/>
      <c r="DP24" s="290"/>
      <c r="DQ24" s="290"/>
      <c r="DR24" s="290"/>
      <c r="DS24" s="290"/>
      <c r="DT24" s="290"/>
      <c r="DU24" s="290"/>
      <c r="DV24" s="290"/>
      <c r="DW24" s="290"/>
      <c r="DX24" s="290"/>
      <c r="DY24" s="290"/>
      <c r="DZ24" s="290"/>
      <c r="EA24" s="290"/>
      <c r="EB24" s="290"/>
      <c r="EC24" s="290"/>
      <c r="ED24" s="290"/>
      <c r="EE24" s="290"/>
      <c r="EF24" s="290"/>
      <c r="EG24" s="290"/>
      <c r="EH24" s="290"/>
      <c r="EI24" s="290"/>
      <c r="EJ24" s="290"/>
      <c r="EK24" s="290"/>
      <c r="EL24" s="290"/>
      <c r="EM24" s="290"/>
      <c r="EN24" s="290"/>
      <c r="EO24" s="290"/>
      <c r="EP24" s="290"/>
      <c r="EQ24" s="290"/>
      <c r="ER24" s="290"/>
      <c r="ES24" s="290"/>
      <c r="ET24" s="290"/>
      <c r="EU24" s="290"/>
      <c r="EV24" s="290"/>
      <c r="EW24" s="290"/>
      <c r="EX24" s="290"/>
      <c r="EY24" s="290"/>
      <c r="EZ24" s="290"/>
      <c r="FA24" s="290"/>
      <c r="FB24" s="290"/>
      <c r="FC24" s="290"/>
      <c r="FD24" s="290"/>
      <c r="FE24" s="290"/>
      <c r="FF24" s="290"/>
      <c r="FG24" s="290"/>
      <c r="FH24" s="290"/>
      <c r="FI24" s="290"/>
      <c r="FJ24" s="290"/>
      <c r="FK24" s="290"/>
      <c r="FL24" s="290"/>
      <c r="FM24" s="290"/>
      <c r="FN24" s="290"/>
      <c r="FO24" s="290"/>
      <c r="FP24" s="290"/>
      <c r="FQ24" s="290"/>
      <c r="FR24" s="290"/>
      <c r="FS24" s="290"/>
      <c r="FT24" s="290"/>
      <c r="FU24" s="290"/>
      <c r="FV24" s="290"/>
      <c r="FW24" s="290"/>
      <c r="FX24" s="290"/>
      <c r="FY24" s="290"/>
      <c r="FZ24" s="290"/>
      <c r="GA24" s="290"/>
      <c r="GB24" s="290"/>
      <c r="GC24" s="290"/>
    </row>
    <row r="25" spans="1:185" ht="15" customHeight="1" thickBot="1" x14ac:dyDescent="0.3">
      <c r="A25" s="317" t="s">
        <v>62</v>
      </c>
      <c r="B25" s="339" t="s">
        <v>37</v>
      </c>
      <c r="C25" s="340"/>
      <c r="D25" s="334" t="s">
        <v>40</v>
      </c>
      <c r="E25" s="350" t="s">
        <v>39</v>
      </c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7"/>
      <c r="AN25" s="347"/>
      <c r="AO25" s="347"/>
      <c r="AP25" s="347"/>
      <c r="AQ25" s="347"/>
      <c r="AR25" s="347"/>
      <c r="AS25" s="347"/>
      <c r="AT25" s="347"/>
      <c r="AU25" s="347"/>
      <c r="AV25" s="347"/>
      <c r="AW25" s="347"/>
      <c r="AX25" s="347"/>
      <c r="AY25" s="347"/>
      <c r="AZ25" s="347"/>
      <c r="BA25" s="347"/>
      <c r="BB25" s="347"/>
      <c r="BC25" s="347"/>
      <c r="BD25" s="347"/>
      <c r="BE25" s="347"/>
      <c r="BF25" s="347"/>
      <c r="BG25" s="347"/>
      <c r="BH25" s="347"/>
      <c r="BI25" s="347"/>
      <c r="BJ25" s="347"/>
      <c r="BK25" s="347"/>
      <c r="BL25" s="348"/>
      <c r="BN25" s="290"/>
      <c r="BO25" s="290"/>
      <c r="BP25" s="290"/>
      <c r="BQ25" s="290"/>
      <c r="BR25" s="290"/>
      <c r="BS25" s="290"/>
      <c r="BT25" s="290"/>
      <c r="BU25" s="290"/>
      <c r="BV25" s="290"/>
      <c r="BW25" s="290"/>
      <c r="BX25" s="290"/>
      <c r="BY25" s="290"/>
      <c r="BZ25" s="290"/>
      <c r="CA25" s="290"/>
      <c r="CB25" s="290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  <c r="CR25" s="290"/>
      <c r="CS25" s="290"/>
      <c r="CT25" s="290"/>
      <c r="CU25" s="290"/>
      <c r="CV25" s="290"/>
      <c r="CW25" s="290"/>
      <c r="CX25" s="290"/>
      <c r="CY25" s="290"/>
      <c r="CZ25" s="290"/>
      <c r="DA25" s="290"/>
      <c r="DB25" s="290"/>
      <c r="DC25" s="290"/>
      <c r="DD25" s="290"/>
      <c r="DE25" s="290"/>
      <c r="DF25" s="290"/>
      <c r="DG25" s="290"/>
      <c r="DH25" s="290"/>
      <c r="DI25" s="290"/>
      <c r="DJ25" s="290"/>
      <c r="DK25" s="290"/>
      <c r="DL25" s="290"/>
      <c r="DM25" s="290"/>
      <c r="DN25" s="290"/>
      <c r="DO25" s="290"/>
      <c r="DP25" s="290"/>
      <c r="DQ25" s="290"/>
      <c r="DR25" s="290"/>
      <c r="DS25" s="290"/>
      <c r="DT25" s="290"/>
      <c r="DU25" s="290"/>
      <c r="DV25" s="290"/>
      <c r="DW25" s="290"/>
      <c r="DX25" s="290"/>
      <c r="DY25" s="290"/>
      <c r="DZ25" s="290"/>
      <c r="EA25" s="290"/>
      <c r="EB25" s="290"/>
      <c r="EC25" s="290"/>
      <c r="ED25" s="290"/>
      <c r="EE25" s="290"/>
      <c r="EF25" s="290"/>
      <c r="EG25" s="290"/>
      <c r="EH25" s="290"/>
      <c r="EI25" s="290"/>
      <c r="EJ25" s="290"/>
      <c r="EK25" s="290"/>
      <c r="EL25" s="290"/>
      <c r="EM25" s="290"/>
      <c r="EN25" s="290"/>
      <c r="EO25" s="290"/>
      <c r="EP25" s="290"/>
      <c r="EQ25" s="290"/>
      <c r="ER25" s="290"/>
      <c r="ES25" s="290"/>
      <c r="ET25" s="290"/>
      <c r="EU25" s="290"/>
      <c r="EV25" s="290"/>
      <c r="EW25" s="290"/>
      <c r="EX25" s="290"/>
      <c r="EY25" s="290"/>
      <c r="EZ25" s="290"/>
      <c r="FA25" s="290"/>
      <c r="FB25" s="290"/>
      <c r="FC25" s="290"/>
      <c r="FD25" s="290"/>
      <c r="FE25" s="290"/>
      <c r="FF25" s="290"/>
      <c r="FG25" s="290"/>
      <c r="FH25" s="290"/>
      <c r="FI25" s="290"/>
      <c r="FJ25" s="290"/>
      <c r="FK25" s="290"/>
      <c r="FL25" s="290"/>
      <c r="FM25" s="290"/>
      <c r="FN25" s="290"/>
      <c r="FO25" s="290"/>
      <c r="FP25" s="290"/>
      <c r="FQ25" s="290"/>
      <c r="FR25" s="290"/>
      <c r="FS25" s="290"/>
      <c r="FT25" s="290"/>
      <c r="FU25" s="290"/>
      <c r="FV25" s="290"/>
      <c r="FW25" s="290"/>
      <c r="FX25" s="290"/>
      <c r="FY25" s="290"/>
      <c r="FZ25" s="290"/>
      <c r="GA25" s="290"/>
      <c r="GB25" s="290"/>
      <c r="GC25" s="290"/>
    </row>
    <row r="26" spans="1:185" ht="15" customHeight="1" thickBot="1" x14ac:dyDescent="0.3">
      <c r="A26" s="318"/>
      <c r="B26" s="351"/>
      <c r="C26" s="352"/>
      <c r="D26" s="335"/>
      <c r="E26" s="346">
        <v>43374</v>
      </c>
      <c r="F26" s="346"/>
      <c r="G26" s="346"/>
      <c r="H26" s="346"/>
      <c r="I26" s="346"/>
      <c r="J26" s="346">
        <v>43405</v>
      </c>
      <c r="K26" s="346"/>
      <c r="L26" s="346"/>
      <c r="M26" s="346"/>
      <c r="N26" s="346"/>
      <c r="O26" s="346">
        <v>43435</v>
      </c>
      <c r="P26" s="346"/>
      <c r="Q26" s="346"/>
      <c r="R26" s="346"/>
      <c r="S26" s="346"/>
      <c r="T26" s="346">
        <v>43466</v>
      </c>
      <c r="U26" s="346"/>
      <c r="V26" s="346"/>
      <c r="W26" s="346"/>
      <c r="X26" s="346"/>
      <c r="Y26" s="346">
        <v>43497</v>
      </c>
      <c r="Z26" s="346"/>
      <c r="AA26" s="346"/>
      <c r="AB26" s="346"/>
      <c r="AC26" s="346"/>
      <c r="AD26" s="346">
        <v>43525</v>
      </c>
      <c r="AE26" s="346"/>
      <c r="AF26" s="346"/>
      <c r="AG26" s="346"/>
      <c r="AH26" s="346"/>
      <c r="AI26" s="346">
        <v>43556</v>
      </c>
      <c r="AJ26" s="346"/>
      <c r="AK26" s="346"/>
      <c r="AL26" s="346"/>
      <c r="AM26" s="346"/>
      <c r="AN26" s="346">
        <v>43586</v>
      </c>
      <c r="AO26" s="346"/>
      <c r="AP26" s="346"/>
      <c r="AQ26" s="346"/>
      <c r="AR26" s="346"/>
      <c r="AS26" s="346">
        <v>43617</v>
      </c>
      <c r="AT26" s="346"/>
      <c r="AU26" s="346"/>
      <c r="AV26" s="346"/>
      <c r="AW26" s="346"/>
      <c r="AX26" s="346">
        <v>43647</v>
      </c>
      <c r="AY26" s="346"/>
      <c r="AZ26" s="346"/>
      <c r="BA26" s="346"/>
      <c r="BB26" s="346"/>
      <c r="BC26" s="346">
        <v>43678</v>
      </c>
      <c r="BD26" s="346"/>
      <c r="BE26" s="346"/>
      <c r="BF26" s="346"/>
      <c r="BG26" s="346"/>
      <c r="BH26" s="346">
        <v>43709</v>
      </c>
      <c r="BI26" s="346"/>
      <c r="BJ26" s="346"/>
      <c r="BK26" s="346"/>
      <c r="BL26" s="346"/>
      <c r="BN26" s="290"/>
      <c r="BO26" s="290"/>
      <c r="BP26" s="290"/>
      <c r="BQ26" s="290"/>
      <c r="BR26" s="290"/>
      <c r="BS26" s="290"/>
      <c r="BT26" s="290"/>
      <c r="BU26" s="290"/>
      <c r="BV26" s="290"/>
      <c r="BW26" s="290"/>
      <c r="BX26" s="290"/>
      <c r="BY26" s="290"/>
      <c r="BZ26" s="290"/>
      <c r="CA26" s="290"/>
      <c r="CB26" s="290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  <c r="CR26" s="290"/>
      <c r="CS26" s="290"/>
      <c r="CT26" s="290"/>
      <c r="CU26" s="290"/>
      <c r="CV26" s="290"/>
      <c r="CW26" s="290"/>
      <c r="CX26" s="290"/>
      <c r="CY26" s="290"/>
      <c r="CZ26" s="290"/>
      <c r="DA26" s="290"/>
      <c r="DB26" s="290"/>
      <c r="DC26" s="290"/>
      <c r="DD26" s="290"/>
      <c r="DE26" s="290"/>
      <c r="DF26" s="290"/>
      <c r="DG26" s="290"/>
      <c r="DH26" s="290"/>
      <c r="DI26" s="290"/>
      <c r="DJ26" s="290"/>
      <c r="DK26" s="290"/>
      <c r="DL26" s="290"/>
      <c r="DM26" s="290"/>
      <c r="DN26" s="290"/>
      <c r="DO26" s="290"/>
      <c r="DP26" s="290"/>
      <c r="DQ26" s="290"/>
      <c r="DR26" s="290"/>
      <c r="DS26" s="290"/>
      <c r="DT26" s="290"/>
      <c r="DU26" s="290"/>
      <c r="DV26" s="290"/>
      <c r="DW26" s="290"/>
      <c r="DX26" s="290"/>
      <c r="DY26" s="290"/>
      <c r="DZ26" s="290"/>
      <c r="EA26" s="290"/>
      <c r="EB26" s="290"/>
      <c r="EC26" s="290"/>
      <c r="ED26" s="290"/>
      <c r="EE26" s="290"/>
      <c r="EF26" s="290"/>
      <c r="EG26" s="290"/>
      <c r="EH26" s="290"/>
      <c r="EI26" s="290"/>
      <c r="EJ26" s="290"/>
      <c r="EK26" s="290"/>
      <c r="EL26" s="290"/>
      <c r="EM26" s="290"/>
      <c r="EN26" s="290"/>
      <c r="EO26" s="290"/>
      <c r="EP26" s="290"/>
      <c r="EQ26" s="290"/>
      <c r="ER26" s="290"/>
      <c r="ES26" s="290"/>
      <c r="ET26" s="290"/>
      <c r="EU26" s="290"/>
      <c r="EV26" s="290"/>
      <c r="EW26" s="290"/>
      <c r="EX26" s="290"/>
      <c r="EY26" s="290"/>
      <c r="EZ26" s="290"/>
      <c r="FA26" s="290"/>
      <c r="FB26" s="290"/>
      <c r="FC26" s="290"/>
      <c r="FD26" s="290"/>
      <c r="FE26" s="290"/>
      <c r="FF26" s="290"/>
      <c r="FG26" s="290"/>
      <c r="FH26" s="290"/>
      <c r="FI26" s="290"/>
      <c r="FJ26" s="290"/>
      <c r="FK26" s="290"/>
      <c r="FL26" s="290"/>
      <c r="FM26" s="290"/>
      <c r="FN26" s="290"/>
      <c r="FO26" s="290"/>
      <c r="FP26" s="290"/>
      <c r="FQ26" s="290"/>
      <c r="FR26" s="290"/>
      <c r="FS26" s="290"/>
      <c r="FT26" s="290"/>
      <c r="FU26" s="290"/>
      <c r="FV26" s="290"/>
      <c r="FW26" s="290"/>
      <c r="FX26" s="290"/>
      <c r="FY26" s="290"/>
      <c r="FZ26" s="290"/>
      <c r="GA26" s="290"/>
      <c r="GB26" s="290"/>
      <c r="GC26" s="290"/>
    </row>
    <row r="27" spans="1:185" ht="15" x14ac:dyDescent="0.25">
      <c r="A27" s="318"/>
      <c r="B27" s="351"/>
      <c r="C27" s="352"/>
      <c r="D27" s="335"/>
      <c r="E27" s="153">
        <v>0</v>
      </c>
      <c r="F27" s="151">
        <v>0.29166666666666669</v>
      </c>
      <c r="G27" s="151">
        <v>0.33333333333333331</v>
      </c>
      <c r="H27" s="151">
        <v>0.91666666666666663</v>
      </c>
      <c r="I27" s="151">
        <v>0.95833333333333337</v>
      </c>
      <c r="J27" s="153">
        <v>0</v>
      </c>
      <c r="K27" s="151">
        <v>0.29166666666666669</v>
      </c>
      <c r="L27" s="151">
        <v>0.33333333333333331</v>
      </c>
      <c r="M27" s="151">
        <v>0.91666666666666663</v>
      </c>
      <c r="N27" s="151">
        <v>0.95833333333333337</v>
      </c>
      <c r="O27" s="153">
        <v>0</v>
      </c>
      <c r="P27" s="151">
        <v>0.29166666666666669</v>
      </c>
      <c r="Q27" s="151">
        <v>0.33333333333333331</v>
      </c>
      <c r="R27" s="151">
        <v>0.91666666666666663</v>
      </c>
      <c r="S27" s="151">
        <v>0.95833333333333337</v>
      </c>
      <c r="T27" s="153">
        <v>0</v>
      </c>
      <c r="U27" s="151">
        <v>0.29166666666666669</v>
      </c>
      <c r="V27" s="151">
        <v>0.33333333333333331</v>
      </c>
      <c r="W27" s="151">
        <v>0.91666666666666663</v>
      </c>
      <c r="X27" s="151">
        <v>0.95833333333333337</v>
      </c>
      <c r="Y27" s="153">
        <v>0</v>
      </c>
      <c r="Z27" s="151">
        <v>0.29166666666666669</v>
      </c>
      <c r="AA27" s="151">
        <v>0.33333333333333331</v>
      </c>
      <c r="AB27" s="151">
        <v>0.91666666666666663</v>
      </c>
      <c r="AC27" s="151">
        <v>0.95833333333333337</v>
      </c>
      <c r="AD27" s="153">
        <v>0</v>
      </c>
      <c r="AE27" s="151">
        <v>0.29166666666666669</v>
      </c>
      <c r="AF27" s="151">
        <v>0.33333333333333331</v>
      </c>
      <c r="AG27" s="151">
        <v>0.91666666666666663</v>
      </c>
      <c r="AH27" s="151">
        <v>0.95833333333333337</v>
      </c>
      <c r="AI27" s="153">
        <v>0</v>
      </c>
      <c r="AJ27" s="151">
        <v>0.29166666666666669</v>
      </c>
      <c r="AK27" s="151">
        <v>0.33333333333333331</v>
      </c>
      <c r="AL27" s="151">
        <v>0.91666666666666663</v>
      </c>
      <c r="AM27" s="151">
        <v>0.95833333333333337</v>
      </c>
      <c r="AN27" s="153">
        <v>0</v>
      </c>
      <c r="AO27" s="151">
        <v>0.29166666666666669</v>
      </c>
      <c r="AP27" s="151">
        <v>0.33333333333333331</v>
      </c>
      <c r="AQ27" s="151">
        <v>0.91666666666666663</v>
      </c>
      <c r="AR27" s="151">
        <v>0.95833333333333337</v>
      </c>
      <c r="AS27" s="153">
        <v>0</v>
      </c>
      <c r="AT27" s="151">
        <v>0.29166666666666669</v>
      </c>
      <c r="AU27" s="151">
        <v>0.33333333333333331</v>
      </c>
      <c r="AV27" s="151">
        <v>0.91666666666666663</v>
      </c>
      <c r="AW27" s="151">
        <v>0.95833333333333337</v>
      </c>
      <c r="AX27" s="153">
        <v>0</v>
      </c>
      <c r="AY27" s="151">
        <v>0.29166666666666669</v>
      </c>
      <c r="AZ27" s="151">
        <v>0.33333333333333331</v>
      </c>
      <c r="BA27" s="151">
        <v>0.91666666666666663</v>
      </c>
      <c r="BB27" s="151">
        <v>0.95833333333333337</v>
      </c>
      <c r="BC27" s="153">
        <v>0</v>
      </c>
      <c r="BD27" s="151">
        <v>0.29166666666666669</v>
      </c>
      <c r="BE27" s="151">
        <v>0.33333333333333331</v>
      </c>
      <c r="BF27" s="151">
        <v>0.91666666666666663</v>
      </c>
      <c r="BG27" s="151">
        <v>0.95833333333333337</v>
      </c>
      <c r="BH27" s="153">
        <v>0</v>
      </c>
      <c r="BI27" s="151">
        <v>0.29166666666666669</v>
      </c>
      <c r="BJ27" s="151">
        <v>0.33333333333333331</v>
      </c>
      <c r="BK27" s="151">
        <v>0.91666666666666663</v>
      </c>
      <c r="BL27" s="148">
        <v>0.95833333333333337</v>
      </c>
      <c r="BN27" s="290"/>
      <c r="BO27" s="290"/>
      <c r="BP27" s="290"/>
      <c r="BQ27" s="290"/>
      <c r="BR27" s="290"/>
      <c r="BS27" s="290"/>
      <c r="BT27" s="290"/>
      <c r="BU27" s="290"/>
      <c r="BV27" s="290"/>
      <c r="BW27" s="290"/>
      <c r="BX27" s="290"/>
      <c r="BY27" s="290"/>
      <c r="BZ27" s="290"/>
      <c r="CA27" s="290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  <c r="CR27" s="290"/>
      <c r="CS27" s="290"/>
      <c r="CT27" s="290"/>
      <c r="CU27" s="290"/>
      <c r="CV27" s="290"/>
      <c r="CW27" s="290"/>
      <c r="CX27" s="290"/>
      <c r="CY27" s="290"/>
      <c r="CZ27" s="290"/>
      <c r="DA27" s="290"/>
      <c r="DB27" s="290"/>
      <c r="DC27" s="290"/>
      <c r="DD27" s="290"/>
      <c r="DE27" s="290"/>
      <c r="DF27" s="290"/>
      <c r="DG27" s="290"/>
      <c r="DH27" s="290"/>
      <c r="DI27" s="290"/>
      <c r="DJ27" s="290"/>
      <c r="DK27" s="290"/>
      <c r="DL27" s="290"/>
      <c r="DM27" s="290"/>
      <c r="DN27" s="290"/>
      <c r="DO27" s="290"/>
      <c r="DP27" s="290"/>
      <c r="DQ27" s="290"/>
      <c r="DR27" s="290"/>
      <c r="DS27" s="290"/>
      <c r="DT27" s="290"/>
      <c r="DU27" s="290"/>
      <c r="DV27" s="290"/>
      <c r="DW27" s="290"/>
      <c r="DX27" s="290"/>
      <c r="DY27" s="290"/>
      <c r="DZ27" s="290"/>
      <c r="EA27" s="290"/>
      <c r="EB27" s="290"/>
      <c r="EC27" s="290"/>
      <c r="ED27" s="290"/>
      <c r="EE27" s="290"/>
      <c r="EF27" s="290"/>
      <c r="EG27" s="290"/>
      <c r="EH27" s="290"/>
      <c r="EI27" s="290"/>
      <c r="EJ27" s="290"/>
      <c r="EK27" s="290"/>
      <c r="EL27" s="290"/>
      <c r="EM27" s="290"/>
      <c r="EN27" s="290"/>
      <c r="EO27" s="290"/>
      <c r="EP27" s="290"/>
      <c r="EQ27" s="290"/>
      <c r="ER27" s="290"/>
      <c r="ES27" s="290"/>
      <c r="ET27" s="290"/>
      <c r="EU27" s="290"/>
      <c r="EV27" s="290"/>
      <c r="EW27" s="290"/>
      <c r="EX27" s="290"/>
      <c r="EY27" s="290"/>
      <c r="EZ27" s="290"/>
      <c r="FA27" s="290"/>
      <c r="FB27" s="290"/>
      <c r="FC27" s="290"/>
      <c r="FD27" s="290"/>
      <c r="FE27" s="290"/>
      <c r="FF27" s="290"/>
      <c r="FG27" s="290"/>
      <c r="FH27" s="290"/>
      <c r="FI27" s="290"/>
      <c r="FJ27" s="290"/>
      <c r="FK27" s="290"/>
      <c r="FL27" s="290"/>
      <c r="FM27" s="290"/>
      <c r="FN27" s="290"/>
      <c r="FO27" s="290"/>
      <c r="FP27" s="290"/>
      <c r="FQ27" s="290"/>
      <c r="FR27" s="290"/>
      <c r="FS27" s="290"/>
      <c r="FT27" s="290"/>
      <c r="FU27" s="290"/>
      <c r="FV27" s="290"/>
      <c r="FW27" s="290"/>
      <c r="FX27" s="290"/>
      <c r="FY27" s="290"/>
      <c r="FZ27" s="290"/>
      <c r="GA27" s="290"/>
      <c r="GB27" s="290"/>
      <c r="GC27" s="290"/>
    </row>
    <row r="28" spans="1:185" ht="15.75" thickBot="1" x14ac:dyDescent="0.3">
      <c r="A28" s="318"/>
      <c r="B28" s="341"/>
      <c r="C28" s="342"/>
      <c r="D28" s="335"/>
      <c r="E28" s="155">
        <v>0.29165509259259259</v>
      </c>
      <c r="F28" s="154">
        <v>0.33332175925925928</v>
      </c>
      <c r="G28" s="154">
        <v>0.91665509259259259</v>
      </c>
      <c r="H28" s="154">
        <v>0.95832175925925922</v>
      </c>
      <c r="I28" s="154">
        <v>0.99998842592592585</v>
      </c>
      <c r="J28" s="155">
        <v>0.29165509259259259</v>
      </c>
      <c r="K28" s="154">
        <v>0.33332175925925928</v>
      </c>
      <c r="L28" s="154">
        <v>0.91665509259259259</v>
      </c>
      <c r="M28" s="154">
        <v>0.95832175925925922</v>
      </c>
      <c r="N28" s="154">
        <v>0.99998842592592585</v>
      </c>
      <c r="O28" s="155">
        <v>0.29165509259259259</v>
      </c>
      <c r="P28" s="154">
        <v>0.33332175925925928</v>
      </c>
      <c r="Q28" s="154">
        <v>0.91665509259259259</v>
      </c>
      <c r="R28" s="154">
        <v>0.95832175925925922</v>
      </c>
      <c r="S28" s="154">
        <v>0.99998842592592585</v>
      </c>
      <c r="T28" s="155">
        <v>0.29165509259259259</v>
      </c>
      <c r="U28" s="154">
        <v>0.33332175925925928</v>
      </c>
      <c r="V28" s="154">
        <v>0.91665509259259259</v>
      </c>
      <c r="W28" s="154">
        <v>0.95832175925925922</v>
      </c>
      <c r="X28" s="154">
        <v>0.99998842592592585</v>
      </c>
      <c r="Y28" s="155">
        <v>0.29165509259259259</v>
      </c>
      <c r="Z28" s="154">
        <v>0.33332175925925928</v>
      </c>
      <c r="AA28" s="154">
        <v>0.91665509259259259</v>
      </c>
      <c r="AB28" s="154">
        <v>0.95832175925925922</v>
      </c>
      <c r="AC28" s="154">
        <v>0.99998842592592585</v>
      </c>
      <c r="AD28" s="155">
        <v>0.29165509259259259</v>
      </c>
      <c r="AE28" s="154">
        <v>0.33332175925925928</v>
      </c>
      <c r="AF28" s="154">
        <v>0.91665509259259259</v>
      </c>
      <c r="AG28" s="154">
        <v>0.95832175925925922</v>
      </c>
      <c r="AH28" s="154">
        <v>0.99998842592592585</v>
      </c>
      <c r="AI28" s="155">
        <v>0.29165509259259259</v>
      </c>
      <c r="AJ28" s="154">
        <v>0.33332175925925928</v>
      </c>
      <c r="AK28" s="154">
        <v>0.91665509259259259</v>
      </c>
      <c r="AL28" s="154">
        <v>0.95832175925925922</v>
      </c>
      <c r="AM28" s="154">
        <v>0.99998842592592585</v>
      </c>
      <c r="AN28" s="155">
        <v>0.29165509259259259</v>
      </c>
      <c r="AO28" s="154">
        <v>0.33332175925925928</v>
      </c>
      <c r="AP28" s="154">
        <v>0.91665509259259259</v>
      </c>
      <c r="AQ28" s="154">
        <v>0.95832175925925922</v>
      </c>
      <c r="AR28" s="154">
        <v>0.99998842592592585</v>
      </c>
      <c r="AS28" s="155">
        <v>0.29165509259259259</v>
      </c>
      <c r="AT28" s="154">
        <v>0.33332175925925928</v>
      </c>
      <c r="AU28" s="154">
        <v>0.91665509259259259</v>
      </c>
      <c r="AV28" s="154">
        <v>0.95832175925925922</v>
      </c>
      <c r="AW28" s="154">
        <v>0.99998842592592585</v>
      </c>
      <c r="AX28" s="155">
        <v>0.29165509259259259</v>
      </c>
      <c r="AY28" s="154">
        <v>0.33332175925925928</v>
      </c>
      <c r="AZ28" s="154">
        <v>0.91665509259259259</v>
      </c>
      <c r="BA28" s="154">
        <v>0.95832175925925922</v>
      </c>
      <c r="BB28" s="154">
        <v>0.99998842592592585</v>
      </c>
      <c r="BC28" s="155">
        <v>0.29165509259259259</v>
      </c>
      <c r="BD28" s="154">
        <v>0.33332175925925928</v>
      </c>
      <c r="BE28" s="154">
        <v>0.91665509259259259</v>
      </c>
      <c r="BF28" s="154">
        <v>0.95832175925925922</v>
      </c>
      <c r="BG28" s="154">
        <v>0.99998842592592585</v>
      </c>
      <c r="BH28" s="155">
        <v>0.29165509259259259</v>
      </c>
      <c r="BI28" s="154">
        <v>0.33332175925925928</v>
      </c>
      <c r="BJ28" s="154">
        <v>0.91665509259259259</v>
      </c>
      <c r="BK28" s="154">
        <v>0.95832175925925922</v>
      </c>
      <c r="BL28" s="152">
        <v>0.99998842592592585</v>
      </c>
      <c r="BN28" s="290"/>
      <c r="BO28" s="290"/>
      <c r="BP28" s="290"/>
      <c r="BQ28" s="290"/>
      <c r="BR28" s="290"/>
      <c r="BS28" s="290"/>
      <c r="BT28" s="290"/>
      <c r="BU28" s="290"/>
      <c r="BV28" s="290"/>
      <c r="BW28" s="290"/>
      <c r="BX28" s="290"/>
      <c r="BY28" s="290"/>
      <c r="BZ28" s="290"/>
      <c r="CA28" s="290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  <c r="CR28" s="290"/>
      <c r="CS28" s="290"/>
      <c r="CT28" s="290"/>
      <c r="CU28" s="290"/>
      <c r="CV28" s="290"/>
      <c r="CW28" s="290"/>
      <c r="CX28" s="290"/>
      <c r="CY28" s="290"/>
      <c r="CZ28" s="290"/>
      <c r="DA28" s="290"/>
      <c r="DB28" s="290"/>
      <c r="DC28" s="290"/>
      <c r="DD28" s="290"/>
      <c r="DE28" s="290"/>
      <c r="DF28" s="290"/>
      <c r="DG28" s="290"/>
      <c r="DH28" s="290"/>
      <c r="DI28" s="290"/>
      <c r="DJ28" s="290"/>
      <c r="DK28" s="290"/>
      <c r="DL28" s="290"/>
      <c r="DM28" s="290"/>
      <c r="DN28" s="290"/>
      <c r="DO28" s="290"/>
      <c r="DP28" s="290"/>
      <c r="DQ28" s="290"/>
      <c r="DR28" s="290"/>
      <c r="DS28" s="290"/>
      <c r="DT28" s="290"/>
      <c r="DU28" s="290"/>
      <c r="DV28" s="290"/>
      <c r="DW28" s="290"/>
      <c r="DX28" s="290"/>
      <c r="DY28" s="290"/>
      <c r="DZ28" s="290"/>
      <c r="EA28" s="290"/>
      <c r="EB28" s="290"/>
      <c r="EC28" s="290"/>
      <c r="ED28" s="290"/>
      <c r="EE28" s="290"/>
      <c r="EF28" s="290"/>
      <c r="EG28" s="290"/>
      <c r="EH28" s="290"/>
      <c r="EI28" s="290"/>
      <c r="EJ28" s="290"/>
      <c r="EK28" s="290"/>
      <c r="EL28" s="290"/>
      <c r="EM28" s="290"/>
      <c r="EN28" s="290"/>
      <c r="EO28" s="290"/>
      <c r="EP28" s="290"/>
      <c r="EQ28" s="290"/>
      <c r="ER28" s="290"/>
      <c r="ES28" s="290"/>
      <c r="ET28" s="290"/>
      <c r="EU28" s="290"/>
      <c r="EV28" s="290"/>
      <c r="EW28" s="290"/>
      <c r="EX28" s="290"/>
      <c r="EY28" s="290"/>
      <c r="EZ28" s="290"/>
      <c r="FA28" s="290"/>
      <c r="FB28" s="290"/>
      <c r="FC28" s="290"/>
      <c r="FD28" s="290"/>
      <c r="FE28" s="290"/>
      <c r="FF28" s="290"/>
      <c r="FG28" s="290"/>
      <c r="FH28" s="290"/>
      <c r="FI28" s="290"/>
      <c r="FJ28" s="290"/>
      <c r="FK28" s="290"/>
      <c r="FL28" s="290"/>
      <c r="FM28" s="290"/>
      <c r="FN28" s="290"/>
      <c r="FO28" s="290"/>
      <c r="FP28" s="290"/>
      <c r="FQ28" s="290"/>
      <c r="FR28" s="290"/>
      <c r="FS28" s="290"/>
      <c r="FT28" s="290"/>
      <c r="FU28" s="290"/>
      <c r="FV28" s="290"/>
      <c r="FW28" s="290"/>
      <c r="FX28" s="290"/>
      <c r="FY28" s="290"/>
      <c r="FZ28" s="290"/>
      <c r="GA28" s="290"/>
      <c r="GB28" s="290"/>
      <c r="GC28" s="290"/>
    </row>
    <row r="29" spans="1:185" ht="15.75" thickBot="1" x14ac:dyDescent="0.3">
      <c r="A29" s="319"/>
      <c r="B29" s="198" t="s">
        <v>64</v>
      </c>
      <c r="C29" s="198" t="s">
        <v>65</v>
      </c>
      <c r="D29" s="336"/>
      <c r="E29" s="285" t="s">
        <v>177</v>
      </c>
      <c r="F29" s="286" t="s">
        <v>178</v>
      </c>
      <c r="G29" s="286" t="s">
        <v>179</v>
      </c>
      <c r="H29" s="286" t="s">
        <v>289</v>
      </c>
      <c r="I29" s="286" t="s">
        <v>290</v>
      </c>
      <c r="J29" s="285" t="s">
        <v>177</v>
      </c>
      <c r="K29" s="286" t="s">
        <v>178</v>
      </c>
      <c r="L29" s="286" t="s">
        <v>179</v>
      </c>
      <c r="M29" s="286" t="s">
        <v>289</v>
      </c>
      <c r="N29" s="286" t="s">
        <v>290</v>
      </c>
      <c r="O29" s="287" t="s">
        <v>177</v>
      </c>
      <c r="P29" s="288" t="s">
        <v>178</v>
      </c>
      <c r="Q29" s="288" t="s">
        <v>179</v>
      </c>
      <c r="R29" s="288" t="s">
        <v>289</v>
      </c>
      <c r="S29" s="288" t="s">
        <v>290</v>
      </c>
      <c r="T29" s="287" t="s">
        <v>177</v>
      </c>
      <c r="U29" s="288" t="s">
        <v>178</v>
      </c>
      <c r="V29" s="288" t="s">
        <v>179</v>
      </c>
      <c r="W29" s="288" t="s">
        <v>289</v>
      </c>
      <c r="X29" s="288" t="s">
        <v>290</v>
      </c>
      <c r="Y29" s="287" t="s">
        <v>177</v>
      </c>
      <c r="Z29" s="288" t="s">
        <v>178</v>
      </c>
      <c r="AA29" s="288" t="s">
        <v>179</v>
      </c>
      <c r="AB29" s="288" t="s">
        <v>289</v>
      </c>
      <c r="AC29" s="288" t="s">
        <v>290</v>
      </c>
      <c r="AD29" s="287" t="s">
        <v>177</v>
      </c>
      <c r="AE29" s="288" t="s">
        <v>178</v>
      </c>
      <c r="AF29" s="288" t="s">
        <v>179</v>
      </c>
      <c r="AG29" s="288" t="s">
        <v>289</v>
      </c>
      <c r="AH29" s="288" t="s">
        <v>290</v>
      </c>
      <c r="AI29" s="287" t="s">
        <v>177</v>
      </c>
      <c r="AJ29" s="288" t="s">
        <v>178</v>
      </c>
      <c r="AK29" s="288" t="s">
        <v>179</v>
      </c>
      <c r="AL29" s="288" t="s">
        <v>289</v>
      </c>
      <c r="AM29" s="288" t="s">
        <v>290</v>
      </c>
      <c r="AN29" s="287" t="s">
        <v>177</v>
      </c>
      <c r="AO29" s="288" t="s">
        <v>178</v>
      </c>
      <c r="AP29" s="288" t="s">
        <v>179</v>
      </c>
      <c r="AQ29" s="288" t="s">
        <v>289</v>
      </c>
      <c r="AR29" s="288" t="s">
        <v>290</v>
      </c>
      <c r="AS29" s="287" t="s">
        <v>177</v>
      </c>
      <c r="AT29" s="288" t="s">
        <v>178</v>
      </c>
      <c r="AU29" s="288" t="s">
        <v>179</v>
      </c>
      <c r="AV29" s="288" t="s">
        <v>289</v>
      </c>
      <c r="AW29" s="288" t="s">
        <v>290</v>
      </c>
      <c r="AX29" s="287" t="s">
        <v>177</v>
      </c>
      <c r="AY29" s="288" t="s">
        <v>178</v>
      </c>
      <c r="AZ29" s="288" t="s">
        <v>179</v>
      </c>
      <c r="BA29" s="288" t="s">
        <v>289</v>
      </c>
      <c r="BB29" s="288" t="s">
        <v>290</v>
      </c>
      <c r="BC29" s="287" t="s">
        <v>177</v>
      </c>
      <c r="BD29" s="288" t="s">
        <v>178</v>
      </c>
      <c r="BE29" s="288" t="s">
        <v>179</v>
      </c>
      <c r="BF29" s="288" t="s">
        <v>289</v>
      </c>
      <c r="BG29" s="288" t="s">
        <v>290</v>
      </c>
      <c r="BH29" s="287" t="s">
        <v>177</v>
      </c>
      <c r="BI29" s="288" t="s">
        <v>178</v>
      </c>
      <c r="BJ29" s="288" t="s">
        <v>179</v>
      </c>
      <c r="BK29" s="288" t="s">
        <v>289</v>
      </c>
      <c r="BL29" s="289" t="s">
        <v>290</v>
      </c>
      <c r="BN29" s="290"/>
      <c r="BO29" s="290"/>
      <c r="BP29" s="290"/>
      <c r="BQ29" s="290"/>
      <c r="BR29" s="290"/>
      <c r="BS29" s="290"/>
      <c r="BT29" s="290"/>
      <c r="BU29" s="290"/>
      <c r="BV29" s="290"/>
      <c r="BW29" s="290"/>
      <c r="BX29" s="290"/>
      <c r="BY29" s="290"/>
      <c r="BZ29" s="290"/>
      <c r="CA29" s="290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  <c r="CR29" s="290"/>
      <c r="CS29" s="290"/>
      <c r="CT29" s="290"/>
      <c r="CU29" s="290"/>
      <c r="CV29" s="290"/>
      <c r="CW29" s="290"/>
      <c r="CX29" s="290"/>
      <c r="CY29" s="290"/>
      <c r="CZ29" s="290"/>
      <c r="DA29" s="290"/>
      <c r="DB29" s="290"/>
      <c r="DC29" s="290"/>
      <c r="DD29" s="290"/>
      <c r="DE29" s="290"/>
      <c r="DF29" s="290"/>
      <c r="DG29" s="290"/>
      <c r="DH29" s="290"/>
      <c r="DI29" s="290"/>
      <c r="DJ29" s="290"/>
      <c r="DK29" s="290"/>
      <c r="DL29" s="290"/>
      <c r="DM29" s="290"/>
      <c r="DN29" s="290"/>
      <c r="DO29" s="290"/>
      <c r="DP29" s="290"/>
      <c r="DQ29" s="290"/>
      <c r="DR29" s="290"/>
      <c r="DS29" s="290"/>
      <c r="DT29" s="290"/>
      <c r="DU29" s="290"/>
      <c r="DV29" s="290"/>
      <c r="DW29" s="290"/>
      <c r="DX29" s="290"/>
      <c r="DY29" s="290"/>
      <c r="DZ29" s="290"/>
      <c r="EA29" s="290"/>
      <c r="EB29" s="290"/>
      <c r="EC29" s="290"/>
      <c r="ED29" s="290"/>
      <c r="EE29" s="290"/>
      <c r="EF29" s="290"/>
      <c r="EG29" s="290"/>
      <c r="EH29" s="290"/>
      <c r="EI29" s="290"/>
      <c r="EJ29" s="290"/>
      <c r="EK29" s="290"/>
      <c r="EL29" s="290"/>
      <c r="EM29" s="290"/>
      <c r="EN29" s="290"/>
      <c r="EO29" s="290"/>
      <c r="EP29" s="290"/>
      <c r="EQ29" s="290"/>
      <c r="ER29" s="290"/>
      <c r="ES29" s="290"/>
      <c r="ET29" s="290"/>
      <c r="EU29" s="290"/>
      <c r="EV29" s="290"/>
      <c r="EW29" s="290"/>
      <c r="EX29" s="290"/>
      <c r="EY29" s="290"/>
      <c r="EZ29" s="290"/>
      <c r="FA29" s="290"/>
      <c r="FB29" s="290"/>
      <c r="FC29" s="290"/>
      <c r="FD29" s="290"/>
      <c r="FE29" s="290"/>
      <c r="FF29" s="290"/>
      <c r="FG29" s="290"/>
      <c r="FH29" s="290"/>
      <c r="FI29" s="290"/>
      <c r="FJ29" s="290"/>
      <c r="FK29" s="290"/>
      <c r="FL29" s="290"/>
      <c r="FM29" s="290"/>
      <c r="FN29" s="290"/>
      <c r="FO29" s="290"/>
      <c r="FP29" s="290"/>
      <c r="FQ29" s="290"/>
      <c r="FR29" s="290"/>
      <c r="FS29" s="290"/>
      <c r="FT29" s="290"/>
      <c r="FU29" s="290"/>
      <c r="FV29" s="290"/>
      <c r="FW29" s="290"/>
      <c r="FX29" s="290"/>
      <c r="FY29" s="290"/>
      <c r="FZ29" s="290"/>
      <c r="GA29" s="290"/>
      <c r="GB29" s="290"/>
      <c r="GC29" s="290"/>
    </row>
    <row r="30" spans="1:185" s="49" customFormat="1" ht="15.75" thickBot="1" x14ac:dyDescent="0.3">
      <c r="A30" s="110" t="s">
        <v>122</v>
      </c>
      <c r="B30" s="241" t="s">
        <v>162</v>
      </c>
      <c r="C30" s="358" t="s">
        <v>306</v>
      </c>
      <c r="D30" s="91" t="s">
        <v>148</v>
      </c>
      <c r="E30" s="158">
        <v>0.98299999999999998</v>
      </c>
      <c r="F30" s="159">
        <v>0.98799999999999999</v>
      </c>
      <c r="G30" s="159">
        <v>0.98799999999999999</v>
      </c>
      <c r="H30" s="159">
        <v>0.98299999999999998</v>
      </c>
      <c r="I30" s="160">
        <v>0.98299999999999998</v>
      </c>
      <c r="J30" s="158">
        <v>0.98599999999999999</v>
      </c>
      <c r="K30" s="159">
        <v>0.99099999999999999</v>
      </c>
      <c r="L30" s="159">
        <v>0.99099999999999999</v>
      </c>
      <c r="M30" s="159">
        <v>0.98599999999999999</v>
      </c>
      <c r="N30" s="161">
        <v>0.98599999999999999</v>
      </c>
      <c r="O30" s="158">
        <v>0.98499999999999999</v>
      </c>
      <c r="P30" s="159">
        <v>0.98899999999999999</v>
      </c>
      <c r="Q30" s="159">
        <v>0.98899999999999999</v>
      </c>
      <c r="R30" s="159">
        <v>0.98499999999999999</v>
      </c>
      <c r="S30" s="160">
        <v>0.98499999999999999</v>
      </c>
      <c r="T30" s="158">
        <v>0.99</v>
      </c>
      <c r="U30" s="159">
        <v>0.99299999999999999</v>
      </c>
      <c r="V30" s="159">
        <v>0.99299999999999999</v>
      </c>
      <c r="W30" s="159">
        <v>0.99</v>
      </c>
      <c r="X30" s="161">
        <v>0.99</v>
      </c>
      <c r="Y30" s="158">
        <v>0.99</v>
      </c>
      <c r="Z30" s="159">
        <v>0.99299999999999999</v>
      </c>
      <c r="AA30" s="159">
        <v>0.99299999999999999</v>
      </c>
      <c r="AB30" s="159">
        <v>0.99</v>
      </c>
      <c r="AC30" s="159">
        <v>0.99</v>
      </c>
      <c r="AD30" s="158">
        <v>0.98799999999999999</v>
      </c>
      <c r="AE30" s="159">
        <v>0.99</v>
      </c>
      <c r="AF30" s="159">
        <v>0.99</v>
      </c>
      <c r="AG30" s="159">
        <v>0.98799999999999999</v>
      </c>
      <c r="AH30" s="159">
        <v>0.98799999999999999</v>
      </c>
      <c r="AI30" s="158">
        <v>0.99099999999999999</v>
      </c>
      <c r="AJ30" s="159">
        <v>0.99</v>
      </c>
      <c r="AK30" s="159">
        <v>0.99</v>
      </c>
      <c r="AL30" s="159">
        <v>0.99099999999999999</v>
      </c>
      <c r="AM30" s="159">
        <v>0.99099999999999999</v>
      </c>
      <c r="AN30" s="158">
        <v>0.98299999999999998</v>
      </c>
      <c r="AO30" s="159">
        <v>0.98399999999999999</v>
      </c>
      <c r="AP30" s="159">
        <v>0.98399999999999999</v>
      </c>
      <c r="AQ30" s="159">
        <v>0.98299999999999998</v>
      </c>
      <c r="AR30" s="159">
        <v>0.98299999999999998</v>
      </c>
      <c r="AS30" s="158">
        <v>0.98199999999999998</v>
      </c>
      <c r="AT30" s="159">
        <v>0.98199999999999998</v>
      </c>
      <c r="AU30" s="159">
        <v>0.98199999999999998</v>
      </c>
      <c r="AV30" s="159">
        <v>0.98199999999999998</v>
      </c>
      <c r="AW30" s="159">
        <v>0.98199999999999998</v>
      </c>
      <c r="AX30" s="158">
        <v>0.98299999999999998</v>
      </c>
      <c r="AY30" s="159">
        <v>0.98599999999999999</v>
      </c>
      <c r="AZ30" s="159">
        <v>0.98599999999999999</v>
      </c>
      <c r="BA30" s="159">
        <v>0.98299999999999998</v>
      </c>
      <c r="BB30" s="159">
        <v>0.98299999999999998</v>
      </c>
      <c r="BC30" s="158">
        <v>0.98799999999999999</v>
      </c>
      <c r="BD30" s="159">
        <v>0.98899999999999999</v>
      </c>
      <c r="BE30" s="159">
        <v>0.98899999999999999</v>
      </c>
      <c r="BF30" s="159">
        <v>0.98799999999999999</v>
      </c>
      <c r="BG30" s="159">
        <v>0.98799999999999999</v>
      </c>
      <c r="BH30" s="158">
        <v>0.98899999999999999</v>
      </c>
      <c r="BI30" s="159">
        <v>0.99</v>
      </c>
      <c r="BJ30" s="159">
        <v>0.99</v>
      </c>
      <c r="BK30" s="159">
        <v>0.98899999999999999</v>
      </c>
      <c r="BL30" s="161">
        <v>0.98899999999999999</v>
      </c>
      <c r="BN30" s="290"/>
      <c r="BO30" s="290"/>
      <c r="BP30" s="290"/>
      <c r="BQ30" s="290"/>
      <c r="BR30" s="290"/>
      <c r="BS30" s="290"/>
      <c r="BT30" s="290"/>
      <c r="BU30" s="290"/>
      <c r="BV30" s="290"/>
      <c r="BW30" s="290"/>
      <c r="BX30" s="290"/>
      <c r="BY30" s="290"/>
      <c r="BZ30" s="290"/>
      <c r="CA30" s="290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  <c r="CR30" s="290"/>
      <c r="CS30" s="290"/>
      <c r="CT30" s="290"/>
      <c r="CU30" s="290"/>
      <c r="CV30" s="290"/>
      <c r="CW30" s="290"/>
      <c r="CX30" s="290"/>
      <c r="CY30" s="290"/>
      <c r="CZ30" s="290"/>
      <c r="DA30" s="290"/>
      <c r="DB30" s="290"/>
      <c r="DC30" s="290"/>
      <c r="DD30" s="290"/>
      <c r="DE30" s="290"/>
      <c r="DF30" s="290"/>
      <c r="DG30" s="290"/>
      <c r="DH30" s="290"/>
      <c r="DI30" s="290"/>
      <c r="DJ30" s="290"/>
      <c r="DK30" s="290"/>
      <c r="DL30" s="290"/>
      <c r="DM30" s="290"/>
      <c r="DN30" s="290"/>
      <c r="DO30" s="290"/>
      <c r="DP30" s="290"/>
      <c r="DQ30" s="290"/>
      <c r="DR30" s="290"/>
      <c r="DS30" s="290"/>
      <c r="DT30" s="290"/>
      <c r="DU30" s="290"/>
      <c r="DV30" s="290"/>
      <c r="DW30" s="290"/>
      <c r="DX30" s="290"/>
      <c r="DY30" s="290"/>
      <c r="DZ30" s="290"/>
      <c r="EA30" s="290"/>
      <c r="EB30" s="290"/>
      <c r="EC30" s="290"/>
      <c r="ED30" s="290"/>
      <c r="EE30" s="290"/>
      <c r="EF30" s="290"/>
      <c r="EG30" s="290"/>
      <c r="EH30" s="290"/>
      <c r="EI30" s="290"/>
      <c r="EJ30" s="290"/>
      <c r="EK30" s="290"/>
      <c r="EL30" s="290"/>
      <c r="EM30" s="290"/>
      <c r="EN30" s="290"/>
      <c r="EO30" s="290"/>
      <c r="EP30" s="290"/>
      <c r="EQ30" s="290"/>
      <c r="ER30" s="290"/>
      <c r="ES30" s="290"/>
      <c r="ET30" s="290"/>
      <c r="EU30" s="290"/>
      <c r="EV30" s="290"/>
      <c r="EW30" s="290"/>
      <c r="EX30" s="290"/>
      <c r="EY30" s="290"/>
      <c r="EZ30" s="290"/>
      <c r="FA30" s="290"/>
      <c r="FB30" s="290"/>
      <c r="FC30" s="290"/>
      <c r="FD30" s="290"/>
      <c r="FE30" s="290"/>
      <c r="FF30" s="290"/>
      <c r="FG30" s="290"/>
      <c r="FH30" s="290"/>
      <c r="FI30" s="290"/>
      <c r="FJ30" s="290"/>
      <c r="FK30" s="290"/>
      <c r="FL30" s="290"/>
      <c r="FM30" s="290"/>
      <c r="FN30" s="290"/>
      <c r="FO30" s="290"/>
      <c r="FP30" s="290"/>
      <c r="FQ30" s="290"/>
      <c r="FR30" s="290"/>
      <c r="FS30" s="290"/>
      <c r="FT30" s="290"/>
      <c r="FU30" s="290"/>
      <c r="FV30" s="290"/>
      <c r="FW30" s="290"/>
      <c r="FX30" s="290"/>
      <c r="FY30" s="290"/>
      <c r="FZ30" s="290"/>
      <c r="GA30" s="290"/>
      <c r="GB30" s="290"/>
      <c r="GC30" s="290"/>
    </row>
    <row r="31" spans="1:185" s="49" customFormat="1" ht="15.75" thickBot="1" x14ac:dyDescent="0.3">
      <c r="A31" s="108" t="s">
        <v>123</v>
      </c>
      <c r="B31" s="191" t="s">
        <v>162</v>
      </c>
      <c r="C31" s="108" t="s">
        <v>79</v>
      </c>
      <c r="D31" s="174" t="s">
        <v>148</v>
      </c>
      <c r="E31" s="158">
        <v>0.995</v>
      </c>
      <c r="F31" s="159">
        <v>1</v>
      </c>
      <c r="G31" s="159">
        <v>1</v>
      </c>
      <c r="H31" s="159">
        <v>0.995</v>
      </c>
      <c r="I31" s="160">
        <v>0.995</v>
      </c>
      <c r="J31" s="158">
        <v>0.998</v>
      </c>
      <c r="K31" s="159">
        <v>1.0029999999999999</v>
      </c>
      <c r="L31" s="159">
        <v>1.0029999999999999</v>
      </c>
      <c r="M31" s="159">
        <v>0.998</v>
      </c>
      <c r="N31" s="161">
        <v>0.998</v>
      </c>
      <c r="O31" s="158">
        <v>0.997</v>
      </c>
      <c r="P31" s="159">
        <v>1.0009999999999999</v>
      </c>
      <c r="Q31" s="159">
        <v>1.0009999999999999</v>
      </c>
      <c r="R31" s="159">
        <v>0.997</v>
      </c>
      <c r="S31" s="160">
        <v>0.997</v>
      </c>
      <c r="T31" s="158">
        <v>1.002</v>
      </c>
      <c r="U31" s="159">
        <v>1.0049999999999999</v>
      </c>
      <c r="V31" s="159">
        <v>1.0049999999999999</v>
      </c>
      <c r="W31" s="159">
        <v>1.002</v>
      </c>
      <c r="X31" s="161">
        <v>1.002</v>
      </c>
      <c r="Y31" s="158">
        <v>1.002</v>
      </c>
      <c r="Z31" s="159">
        <v>1.0049999999999999</v>
      </c>
      <c r="AA31" s="159">
        <v>1.0049999999999999</v>
      </c>
      <c r="AB31" s="159">
        <v>1.002</v>
      </c>
      <c r="AC31" s="159">
        <v>1.002</v>
      </c>
      <c r="AD31" s="158">
        <v>1</v>
      </c>
      <c r="AE31" s="159">
        <v>1.002</v>
      </c>
      <c r="AF31" s="159">
        <v>1.002</v>
      </c>
      <c r="AG31" s="159">
        <v>1</v>
      </c>
      <c r="AH31" s="159">
        <v>1</v>
      </c>
      <c r="AI31" s="158">
        <v>1.0029999999999999</v>
      </c>
      <c r="AJ31" s="159">
        <v>1.002</v>
      </c>
      <c r="AK31" s="159">
        <v>1.002</v>
      </c>
      <c r="AL31" s="159">
        <v>1.0029999999999999</v>
      </c>
      <c r="AM31" s="159">
        <v>1.0029999999999999</v>
      </c>
      <c r="AN31" s="158">
        <v>0.995</v>
      </c>
      <c r="AO31" s="159">
        <v>0.996</v>
      </c>
      <c r="AP31" s="159">
        <v>0.996</v>
      </c>
      <c r="AQ31" s="159">
        <v>0.995</v>
      </c>
      <c r="AR31" s="159">
        <v>0.995</v>
      </c>
      <c r="AS31" s="158">
        <v>0.99399999999999999</v>
      </c>
      <c r="AT31" s="159">
        <v>0.99399999999999999</v>
      </c>
      <c r="AU31" s="159">
        <v>0.99399999999999999</v>
      </c>
      <c r="AV31" s="159">
        <v>0.99399999999999999</v>
      </c>
      <c r="AW31" s="159">
        <v>0.99399999999999999</v>
      </c>
      <c r="AX31" s="158">
        <v>0.995</v>
      </c>
      <c r="AY31" s="159">
        <v>0.998</v>
      </c>
      <c r="AZ31" s="159">
        <v>0.998</v>
      </c>
      <c r="BA31" s="159">
        <v>0.995</v>
      </c>
      <c r="BB31" s="159">
        <v>0.995</v>
      </c>
      <c r="BC31" s="158">
        <v>1</v>
      </c>
      <c r="BD31" s="159">
        <v>1.0009999999999999</v>
      </c>
      <c r="BE31" s="159">
        <v>1.0009999999999999</v>
      </c>
      <c r="BF31" s="159">
        <v>1</v>
      </c>
      <c r="BG31" s="159">
        <v>1</v>
      </c>
      <c r="BH31" s="158">
        <v>1.0009999999999999</v>
      </c>
      <c r="BI31" s="159">
        <v>1.002</v>
      </c>
      <c r="BJ31" s="159">
        <v>1.002</v>
      </c>
      <c r="BK31" s="159">
        <v>1.0009999999999999</v>
      </c>
      <c r="BL31" s="161">
        <v>1.0009999999999999</v>
      </c>
      <c r="BN31" s="290"/>
      <c r="BO31" s="290"/>
      <c r="BP31" s="290"/>
      <c r="BQ31" s="290"/>
      <c r="BR31" s="290"/>
      <c r="BS31" s="290"/>
      <c r="BT31" s="290"/>
      <c r="BU31" s="290"/>
      <c r="BV31" s="290"/>
      <c r="BW31" s="290"/>
      <c r="BX31" s="290"/>
      <c r="BY31" s="290"/>
      <c r="BZ31" s="290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  <c r="CR31" s="290"/>
      <c r="CS31" s="290"/>
      <c r="CT31" s="290"/>
      <c r="CU31" s="290"/>
      <c r="CV31" s="290"/>
      <c r="CW31" s="290"/>
      <c r="CX31" s="290"/>
      <c r="CY31" s="290"/>
      <c r="CZ31" s="290"/>
      <c r="DA31" s="290"/>
      <c r="DB31" s="290"/>
      <c r="DC31" s="290"/>
      <c r="DD31" s="290"/>
      <c r="DE31" s="290"/>
      <c r="DF31" s="290"/>
      <c r="DG31" s="290"/>
      <c r="DH31" s="290"/>
      <c r="DI31" s="290"/>
      <c r="DJ31" s="290"/>
      <c r="DK31" s="290"/>
      <c r="DL31" s="290"/>
      <c r="DM31" s="290"/>
      <c r="DN31" s="290"/>
      <c r="DO31" s="290"/>
      <c r="DP31" s="290"/>
      <c r="DQ31" s="290"/>
      <c r="DR31" s="290"/>
      <c r="DS31" s="290"/>
      <c r="DT31" s="290"/>
      <c r="DU31" s="290"/>
      <c r="DV31" s="290"/>
      <c r="DW31" s="290"/>
      <c r="DX31" s="290"/>
      <c r="DY31" s="290"/>
      <c r="DZ31" s="290"/>
      <c r="EA31" s="290"/>
      <c r="EB31" s="290"/>
      <c r="EC31" s="290"/>
      <c r="ED31" s="290"/>
      <c r="EE31" s="290"/>
      <c r="EF31" s="290"/>
      <c r="EG31" s="290"/>
      <c r="EH31" s="290"/>
      <c r="EI31" s="290"/>
      <c r="EJ31" s="290"/>
      <c r="EK31" s="290"/>
      <c r="EL31" s="290"/>
      <c r="EM31" s="290"/>
      <c r="EN31" s="290"/>
      <c r="EO31" s="290"/>
      <c r="EP31" s="290"/>
      <c r="EQ31" s="290"/>
      <c r="ER31" s="290"/>
      <c r="ES31" s="290"/>
      <c r="ET31" s="290"/>
      <c r="EU31" s="290"/>
      <c r="EV31" s="290"/>
      <c r="EW31" s="290"/>
      <c r="EX31" s="290"/>
      <c r="EY31" s="290"/>
      <c r="EZ31" s="290"/>
      <c r="FA31" s="290"/>
      <c r="FB31" s="290"/>
      <c r="FC31" s="290"/>
      <c r="FD31" s="290"/>
      <c r="FE31" s="290"/>
      <c r="FF31" s="290"/>
      <c r="FG31" s="290"/>
      <c r="FH31" s="290"/>
      <c r="FI31" s="290"/>
      <c r="FJ31" s="290"/>
      <c r="FK31" s="290"/>
      <c r="FL31" s="290"/>
      <c r="FM31" s="290"/>
      <c r="FN31" s="290"/>
      <c r="FO31" s="290"/>
      <c r="FP31" s="290"/>
      <c r="FQ31" s="290"/>
      <c r="FR31" s="290"/>
      <c r="FS31" s="290"/>
      <c r="FT31" s="290"/>
      <c r="FU31" s="290"/>
      <c r="FV31" s="290"/>
      <c r="FW31" s="290"/>
      <c r="FX31" s="290"/>
      <c r="FY31" s="290"/>
      <c r="FZ31" s="290"/>
      <c r="GA31" s="290"/>
      <c r="GB31" s="290"/>
      <c r="GC31" s="290"/>
    </row>
    <row r="32" spans="1:185" s="49" customFormat="1" ht="15.75" thickBot="1" x14ac:dyDescent="0.3">
      <c r="A32" s="108" t="s">
        <v>124</v>
      </c>
      <c r="B32" s="191" t="s">
        <v>162</v>
      </c>
      <c r="C32" s="108" t="s">
        <v>70</v>
      </c>
      <c r="D32" s="174" t="s">
        <v>149</v>
      </c>
      <c r="E32" s="158">
        <v>0.98199999999999998</v>
      </c>
      <c r="F32" s="159">
        <v>0.98899999999999999</v>
      </c>
      <c r="G32" s="159">
        <v>0.98899999999999999</v>
      </c>
      <c r="H32" s="159">
        <v>0.98199999999999998</v>
      </c>
      <c r="I32" s="160">
        <v>0.98199999999999998</v>
      </c>
      <c r="J32" s="158">
        <v>0.98499999999999999</v>
      </c>
      <c r="K32" s="159">
        <v>0.99199999999999999</v>
      </c>
      <c r="L32" s="159">
        <v>0.99199999999999999</v>
      </c>
      <c r="M32" s="159">
        <v>0.98499999999999999</v>
      </c>
      <c r="N32" s="161">
        <v>0.98499999999999999</v>
      </c>
      <c r="O32" s="158">
        <v>0.98399999999999999</v>
      </c>
      <c r="P32" s="159">
        <v>0.99</v>
      </c>
      <c r="Q32" s="159">
        <v>0.99</v>
      </c>
      <c r="R32" s="159">
        <v>0.98399999999999999</v>
      </c>
      <c r="S32" s="160">
        <v>0.98399999999999999</v>
      </c>
      <c r="T32" s="158">
        <v>0.98799999999999999</v>
      </c>
      <c r="U32" s="159">
        <v>0.99299999999999999</v>
      </c>
      <c r="V32" s="159">
        <v>0.99299999999999999</v>
      </c>
      <c r="W32" s="159">
        <v>0.98799999999999999</v>
      </c>
      <c r="X32" s="161">
        <v>0.98799999999999999</v>
      </c>
      <c r="Y32" s="158">
        <v>0.98799999999999999</v>
      </c>
      <c r="Z32" s="159">
        <v>0.99299999999999999</v>
      </c>
      <c r="AA32" s="159">
        <v>0.99299999999999999</v>
      </c>
      <c r="AB32" s="159">
        <v>0.98799999999999999</v>
      </c>
      <c r="AC32" s="159">
        <v>0.98799999999999999</v>
      </c>
      <c r="AD32" s="158">
        <v>0.98499999999999999</v>
      </c>
      <c r="AE32" s="159">
        <v>0.99099999999999999</v>
      </c>
      <c r="AF32" s="159">
        <v>0.99099999999999999</v>
      </c>
      <c r="AG32" s="159">
        <v>0.98499999999999999</v>
      </c>
      <c r="AH32" s="159">
        <v>0.98499999999999999</v>
      </c>
      <c r="AI32" s="158">
        <v>0.98699999999999999</v>
      </c>
      <c r="AJ32" s="159">
        <v>0.98899999999999999</v>
      </c>
      <c r="AK32" s="159">
        <v>0.98899999999999999</v>
      </c>
      <c r="AL32" s="159">
        <v>0.98699999999999999</v>
      </c>
      <c r="AM32" s="159">
        <v>0.98699999999999999</v>
      </c>
      <c r="AN32" s="158">
        <v>0.98099999999999998</v>
      </c>
      <c r="AO32" s="159">
        <v>0.98499999999999999</v>
      </c>
      <c r="AP32" s="159">
        <v>0.98499999999999999</v>
      </c>
      <c r="AQ32" s="159">
        <v>0.98099999999999998</v>
      </c>
      <c r="AR32" s="159">
        <v>0.98099999999999998</v>
      </c>
      <c r="AS32" s="158">
        <v>0.97799999999999998</v>
      </c>
      <c r="AT32" s="159">
        <v>0.98199999999999998</v>
      </c>
      <c r="AU32" s="159">
        <v>0.98199999999999998</v>
      </c>
      <c r="AV32" s="159">
        <v>0.97799999999999998</v>
      </c>
      <c r="AW32" s="159">
        <v>0.97799999999999998</v>
      </c>
      <c r="AX32" s="158">
        <v>0.97799999999999998</v>
      </c>
      <c r="AY32" s="159">
        <v>0.98399999999999999</v>
      </c>
      <c r="AZ32" s="159">
        <v>0.98399999999999999</v>
      </c>
      <c r="BA32" s="159">
        <v>0.97799999999999998</v>
      </c>
      <c r="BB32" s="159">
        <v>0.97799999999999998</v>
      </c>
      <c r="BC32" s="158">
        <v>0.98</v>
      </c>
      <c r="BD32" s="159">
        <v>0.98399999999999999</v>
      </c>
      <c r="BE32" s="159">
        <v>0.98399999999999999</v>
      </c>
      <c r="BF32" s="159">
        <v>0.98</v>
      </c>
      <c r="BG32" s="159">
        <v>0.98</v>
      </c>
      <c r="BH32" s="158">
        <v>0.98199999999999998</v>
      </c>
      <c r="BI32" s="159">
        <v>0.98499999999999999</v>
      </c>
      <c r="BJ32" s="159">
        <v>0.98499999999999999</v>
      </c>
      <c r="BK32" s="159">
        <v>0.98199999999999998</v>
      </c>
      <c r="BL32" s="161">
        <v>0.98199999999999998</v>
      </c>
      <c r="BN32" s="290"/>
      <c r="BO32" s="290"/>
      <c r="BP32" s="290"/>
      <c r="BQ32" s="290"/>
      <c r="BR32" s="290"/>
      <c r="BS32" s="290"/>
      <c r="BT32" s="290"/>
      <c r="BU32" s="290"/>
      <c r="BV32" s="290"/>
      <c r="BW32" s="290"/>
      <c r="BX32" s="290"/>
      <c r="BY32" s="290"/>
      <c r="BZ32" s="290"/>
      <c r="CA32" s="290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  <c r="CR32" s="290"/>
      <c r="CS32" s="290"/>
      <c r="CT32" s="290"/>
      <c r="CU32" s="290"/>
      <c r="CV32" s="290"/>
      <c r="CW32" s="290"/>
      <c r="CX32" s="290"/>
      <c r="CY32" s="290"/>
      <c r="CZ32" s="290"/>
      <c r="DA32" s="290"/>
      <c r="DB32" s="290"/>
      <c r="DC32" s="290"/>
      <c r="DD32" s="290"/>
      <c r="DE32" s="290"/>
      <c r="DF32" s="290"/>
      <c r="DG32" s="290"/>
      <c r="DH32" s="290"/>
      <c r="DI32" s="290"/>
      <c r="DJ32" s="290"/>
      <c r="DK32" s="290"/>
      <c r="DL32" s="290"/>
      <c r="DM32" s="290"/>
      <c r="DN32" s="290"/>
      <c r="DO32" s="290"/>
      <c r="DP32" s="290"/>
      <c r="DQ32" s="290"/>
      <c r="DR32" s="290"/>
      <c r="DS32" s="290"/>
      <c r="DT32" s="290"/>
      <c r="DU32" s="290"/>
      <c r="DV32" s="290"/>
      <c r="DW32" s="290"/>
      <c r="DX32" s="290"/>
      <c r="DY32" s="290"/>
      <c r="DZ32" s="290"/>
      <c r="EA32" s="290"/>
      <c r="EB32" s="290"/>
      <c r="EC32" s="290"/>
      <c r="ED32" s="290"/>
      <c r="EE32" s="290"/>
      <c r="EF32" s="290"/>
      <c r="EG32" s="290"/>
      <c r="EH32" s="290"/>
      <c r="EI32" s="290"/>
      <c r="EJ32" s="290"/>
      <c r="EK32" s="290"/>
      <c r="EL32" s="290"/>
      <c r="EM32" s="290"/>
      <c r="EN32" s="290"/>
      <c r="EO32" s="290"/>
      <c r="EP32" s="290"/>
      <c r="EQ32" s="290"/>
      <c r="ER32" s="290"/>
      <c r="ES32" s="290"/>
      <c r="ET32" s="290"/>
      <c r="EU32" s="290"/>
      <c r="EV32" s="290"/>
      <c r="EW32" s="290"/>
      <c r="EX32" s="290"/>
      <c r="EY32" s="290"/>
      <c r="EZ32" s="290"/>
      <c r="FA32" s="290"/>
      <c r="FB32" s="290"/>
      <c r="FC32" s="290"/>
      <c r="FD32" s="290"/>
      <c r="FE32" s="290"/>
      <c r="FF32" s="290"/>
      <c r="FG32" s="290"/>
      <c r="FH32" s="290"/>
      <c r="FI32" s="290"/>
      <c r="FJ32" s="290"/>
      <c r="FK32" s="290"/>
      <c r="FL32" s="290"/>
      <c r="FM32" s="290"/>
      <c r="FN32" s="290"/>
      <c r="FO32" s="290"/>
      <c r="FP32" s="290"/>
      <c r="FQ32" s="290"/>
      <c r="FR32" s="290"/>
      <c r="FS32" s="290"/>
      <c r="FT32" s="290"/>
      <c r="FU32" s="290"/>
      <c r="FV32" s="290"/>
      <c r="FW32" s="290"/>
      <c r="FX32" s="290"/>
      <c r="FY32" s="290"/>
      <c r="FZ32" s="290"/>
      <c r="GA32" s="290"/>
      <c r="GB32" s="290"/>
      <c r="GC32" s="290"/>
    </row>
    <row r="33" spans="1:185" s="49" customFormat="1" ht="15.75" thickBot="1" x14ac:dyDescent="0.3">
      <c r="A33" s="108" t="s">
        <v>125</v>
      </c>
      <c r="B33" s="191" t="s">
        <v>162</v>
      </c>
      <c r="C33" s="108" t="s">
        <v>91</v>
      </c>
      <c r="D33" s="174" t="s">
        <v>150</v>
      </c>
      <c r="E33" s="158">
        <v>1.0069999999999999</v>
      </c>
      <c r="F33" s="159">
        <v>1.01</v>
      </c>
      <c r="G33" s="159">
        <v>1.01</v>
      </c>
      <c r="H33" s="159">
        <v>1.0069999999999999</v>
      </c>
      <c r="I33" s="160">
        <v>1.0069999999999999</v>
      </c>
      <c r="J33" s="158">
        <v>1.0089999999999999</v>
      </c>
      <c r="K33" s="159">
        <v>1.0129999999999999</v>
      </c>
      <c r="L33" s="159">
        <v>1.0129999999999999</v>
      </c>
      <c r="M33" s="159">
        <v>1.0089999999999999</v>
      </c>
      <c r="N33" s="161">
        <v>1.0089999999999999</v>
      </c>
      <c r="O33" s="158">
        <v>1.008</v>
      </c>
      <c r="P33" s="159">
        <v>1.01</v>
      </c>
      <c r="Q33" s="159">
        <v>1.01</v>
      </c>
      <c r="R33" s="159">
        <v>1.008</v>
      </c>
      <c r="S33" s="160">
        <v>1.008</v>
      </c>
      <c r="T33" s="158">
        <v>1.012</v>
      </c>
      <c r="U33" s="159">
        <v>1.0129999999999999</v>
      </c>
      <c r="V33" s="159">
        <v>1.0129999999999999</v>
      </c>
      <c r="W33" s="159">
        <v>1.012</v>
      </c>
      <c r="X33" s="161">
        <v>1.012</v>
      </c>
      <c r="Y33" s="158">
        <v>1.0129999999999999</v>
      </c>
      <c r="Z33" s="159">
        <v>1.0129999999999999</v>
      </c>
      <c r="AA33" s="159">
        <v>1.0129999999999999</v>
      </c>
      <c r="AB33" s="159">
        <v>1.0129999999999999</v>
      </c>
      <c r="AC33" s="159">
        <v>1.0129999999999999</v>
      </c>
      <c r="AD33" s="158">
        <v>1.0109999999999999</v>
      </c>
      <c r="AE33" s="159">
        <v>1.012</v>
      </c>
      <c r="AF33" s="159">
        <v>1.012</v>
      </c>
      <c r="AG33" s="159">
        <v>1.0109999999999999</v>
      </c>
      <c r="AH33" s="159">
        <v>1.0109999999999999</v>
      </c>
      <c r="AI33" s="158">
        <v>1.0129999999999999</v>
      </c>
      <c r="AJ33" s="159">
        <v>1.012</v>
      </c>
      <c r="AK33" s="159">
        <v>1.012</v>
      </c>
      <c r="AL33" s="159">
        <v>1.0129999999999999</v>
      </c>
      <c r="AM33" s="159">
        <v>1.0129999999999999</v>
      </c>
      <c r="AN33" s="158">
        <v>1.008</v>
      </c>
      <c r="AO33" s="159">
        <v>1.008</v>
      </c>
      <c r="AP33" s="159">
        <v>1.008</v>
      </c>
      <c r="AQ33" s="159">
        <v>1.008</v>
      </c>
      <c r="AR33" s="159">
        <v>1.008</v>
      </c>
      <c r="AS33" s="158">
        <v>1.0029999999999999</v>
      </c>
      <c r="AT33" s="159">
        <v>1.004</v>
      </c>
      <c r="AU33" s="159">
        <v>1.004</v>
      </c>
      <c r="AV33" s="159">
        <v>1.0029999999999999</v>
      </c>
      <c r="AW33" s="159">
        <v>1.0029999999999999</v>
      </c>
      <c r="AX33" s="158">
        <v>1.0049999999999999</v>
      </c>
      <c r="AY33" s="159">
        <v>1.006</v>
      </c>
      <c r="AZ33" s="159">
        <v>1.006</v>
      </c>
      <c r="BA33" s="159">
        <v>1.0049999999999999</v>
      </c>
      <c r="BB33" s="159">
        <v>1.0049999999999999</v>
      </c>
      <c r="BC33" s="158">
        <v>1.006</v>
      </c>
      <c r="BD33" s="159">
        <v>1.0069999999999999</v>
      </c>
      <c r="BE33" s="159">
        <v>1.0069999999999999</v>
      </c>
      <c r="BF33" s="159">
        <v>1.006</v>
      </c>
      <c r="BG33" s="159">
        <v>1.006</v>
      </c>
      <c r="BH33" s="158">
        <v>1.008</v>
      </c>
      <c r="BI33" s="159">
        <v>1.008</v>
      </c>
      <c r="BJ33" s="159">
        <v>1.008</v>
      </c>
      <c r="BK33" s="159">
        <v>1.008</v>
      </c>
      <c r="BL33" s="161">
        <v>1.008</v>
      </c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0"/>
      <c r="BY33" s="290"/>
      <c r="BZ33" s="290"/>
      <c r="CA33" s="290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  <c r="CR33" s="290"/>
      <c r="CS33" s="290"/>
      <c r="CT33" s="290"/>
      <c r="CU33" s="290"/>
      <c r="CV33" s="290"/>
      <c r="CW33" s="290"/>
      <c r="CX33" s="290"/>
      <c r="CY33" s="290"/>
      <c r="CZ33" s="290"/>
      <c r="DA33" s="290"/>
      <c r="DB33" s="290"/>
      <c r="DC33" s="290"/>
      <c r="DD33" s="290"/>
      <c r="DE33" s="290"/>
      <c r="DF33" s="290"/>
      <c r="DG33" s="290"/>
      <c r="DH33" s="290"/>
      <c r="DI33" s="290"/>
      <c r="DJ33" s="290"/>
      <c r="DK33" s="290"/>
      <c r="DL33" s="290"/>
      <c r="DM33" s="290"/>
      <c r="DN33" s="290"/>
      <c r="DO33" s="290"/>
      <c r="DP33" s="290"/>
      <c r="DQ33" s="290"/>
      <c r="DR33" s="290"/>
      <c r="DS33" s="290"/>
      <c r="DT33" s="290"/>
      <c r="DU33" s="290"/>
      <c r="DV33" s="290"/>
      <c r="DW33" s="290"/>
      <c r="DX33" s="290"/>
      <c r="DY33" s="290"/>
      <c r="DZ33" s="290"/>
      <c r="EA33" s="290"/>
      <c r="EB33" s="290"/>
      <c r="EC33" s="290"/>
      <c r="ED33" s="290"/>
      <c r="EE33" s="290"/>
      <c r="EF33" s="290"/>
      <c r="EG33" s="290"/>
      <c r="EH33" s="290"/>
      <c r="EI33" s="290"/>
      <c r="EJ33" s="290"/>
      <c r="EK33" s="290"/>
      <c r="EL33" s="290"/>
      <c r="EM33" s="290"/>
      <c r="EN33" s="290"/>
      <c r="EO33" s="290"/>
      <c r="EP33" s="290"/>
      <c r="EQ33" s="290"/>
      <c r="ER33" s="290"/>
      <c r="ES33" s="290"/>
      <c r="ET33" s="290"/>
      <c r="EU33" s="290"/>
      <c r="EV33" s="290"/>
      <c r="EW33" s="290"/>
      <c r="EX33" s="290"/>
      <c r="EY33" s="290"/>
      <c r="EZ33" s="290"/>
      <c r="FA33" s="290"/>
      <c r="FB33" s="290"/>
      <c r="FC33" s="290"/>
      <c r="FD33" s="290"/>
      <c r="FE33" s="290"/>
      <c r="FF33" s="290"/>
      <c r="FG33" s="290"/>
      <c r="FH33" s="290"/>
      <c r="FI33" s="290"/>
      <c r="FJ33" s="290"/>
      <c r="FK33" s="290"/>
      <c r="FL33" s="290"/>
      <c r="FM33" s="290"/>
      <c r="FN33" s="290"/>
      <c r="FO33" s="290"/>
      <c r="FP33" s="290"/>
      <c r="FQ33" s="290"/>
      <c r="FR33" s="290"/>
      <c r="FS33" s="290"/>
      <c r="FT33" s="290"/>
      <c r="FU33" s="290"/>
      <c r="FV33" s="290"/>
      <c r="FW33" s="290"/>
      <c r="FX33" s="290"/>
      <c r="FY33" s="290"/>
      <c r="FZ33" s="290"/>
      <c r="GA33" s="290"/>
      <c r="GB33" s="290"/>
      <c r="GC33" s="290"/>
    </row>
    <row r="34" spans="1:185" s="49" customFormat="1" ht="15.75" thickBot="1" x14ac:dyDescent="0.3">
      <c r="A34" s="108" t="s">
        <v>126</v>
      </c>
      <c r="B34" s="191" t="s">
        <v>162</v>
      </c>
      <c r="C34" s="108" t="s">
        <v>90</v>
      </c>
      <c r="D34" s="174" t="s">
        <v>151</v>
      </c>
      <c r="E34" s="158">
        <v>0.995</v>
      </c>
      <c r="F34" s="159">
        <v>1</v>
      </c>
      <c r="G34" s="159">
        <v>1</v>
      </c>
      <c r="H34" s="159">
        <v>0.995</v>
      </c>
      <c r="I34" s="160">
        <v>0.995</v>
      </c>
      <c r="J34" s="158">
        <v>0.997</v>
      </c>
      <c r="K34" s="159">
        <v>1.002</v>
      </c>
      <c r="L34" s="159">
        <v>1.002</v>
      </c>
      <c r="M34" s="159">
        <v>0.997</v>
      </c>
      <c r="N34" s="161">
        <v>0.997</v>
      </c>
      <c r="O34" s="158">
        <v>0.996</v>
      </c>
      <c r="P34" s="159">
        <v>1</v>
      </c>
      <c r="Q34" s="159">
        <v>1</v>
      </c>
      <c r="R34" s="159">
        <v>0.996</v>
      </c>
      <c r="S34" s="160">
        <v>0.996</v>
      </c>
      <c r="T34" s="158">
        <v>1</v>
      </c>
      <c r="U34" s="159">
        <v>1.0029999999999999</v>
      </c>
      <c r="V34" s="159">
        <v>1.0029999999999999</v>
      </c>
      <c r="W34" s="159">
        <v>1</v>
      </c>
      <c r="X34" s="161">
        <v>1</v>
      </c>
      <c r="Y34" s="158">
        <v>1.0009999999999999</v>
      </c>
      <c r="Z34" s="159">
        <v>1.0029999999999999</v>
      </c>
      <c r="AA34" s="159">
        <v>1.0029999999999999</v>
      </c>
      <c r="AB34" s="159">
        <v>1.0009999999999999</v>
      </c>
      <c r="AC34" s="159">
        <v>1.0009999999999999</v>
      </c>
      <c r="AD34" s="158">
        <v>0.998</v>
      </c>
      <c r="AE34" s="159">
        <v>1.0009999999999999</v>
      </c>
      <c r="AF34" s="159">
        <v>1.0009999999999999</v>
      </c>
      <c r="AG34" s="159">
        <v>0.998</v>
      </c>
      <c r="AH34" s="159">
        <v>0.998</v>
      </c>
      <c r="AI34" s="158">
        <v>0.999</v>
      </c>
      <c r="AJ34" s="159">
        <v>1.0009999999999999</v>
      </c>
      <c r="AK34" s="159">
        <v>1.0009999999999999</v>
      </c>
      <c r="AL34" s="159">
        <v>0.999</v>
      </c>
      <c r="AM34" s="159">
        <v>0.999</v>
      </c>
      <c r="AN34" s="158">
        <v>0.99399999999999999</v>
      </c>
      <c r="AO34" s="159">
        <v>0.996</v>
      </c>
      <c r="AP34" s="159">
        <v>0.996</v>
      </c>
      <c r="AQ34" s="159">
        <v>0.99399999999999999</v>
      </c>
      <c r="AR34" s="159">
        <v>0.99399999999999999</v>
      </c>
      <c r="AS34" s="158">
        <v>0.99099999999999999</v>
      </c>
      <c r="AT34" s="159">
        <v>0.99299999999999999</v>
      </c>
      <c r="AU34" s="159">
        <v>0.99299999999999999</v>
      </c>
      <c r="AV34" s="159">
        <v>0.99099999999999999</v>
      </c>
      <c r="AW34" s="159">
        <v>0.99099999999999999</v>
      </c>
      <c r="AX34" s="158">
        <v>0.99099999999999999</v>
      </c>
      <c r="AY34" s="159">
        <v>0.995</v>
      </c>
      <c r="AZ34" s="159">
        <v>0.995</v>
      </c>
      <c r="BA34" s="159">
        <v>0.99099999999999999</v>
      </c>
      <c r="BB34" s="159">
        <v>0.99099999999999999</v>
      </c>
      <c r="BC34" s="158">
        <v>0.99399999999999999</v>
      </c>
      <c r="BD34" s="159">
        <v>0.996</v>
      </c>
      <c r="BE34" s="159">
        <v>0.996</v>
      </c>
      <c r="BF34" s="159">
        <v>0.99399999999999999</v>
      </c>
      <c r="BG34" s="159">
        <v>0.99399999999999999</v>
      </c>
      <c r="BH34" s="158">
        <v>0.995</v>
      </c>
      <c r="BI34" s="159">
        <v>0.997</v>
      </c>
      <c r="BJ34" s="159">
        <v>0.997</v>
      </c>
      <c r="BK34" s="159">
        <v>0.995</v>
      </c>
      <c r="BL34" s="161">
        <v>0.995</v>
      </c>
      <c r="BN34" s="290"/>
      <c r="BO34" s="290"/>
      <c r="BP34" s="290"/>
      <c r="BQ34" s="290"/>
      <c r="BR34" s="290"/>
      <c r="BS34" s="290"/>
      <c r="BT34" s="290"/>
      <c r="BU34" s="290"/>
      <c r="BV34" s="290"/>
      <c r="BW34" s="290"/>
      <c r="BX34" s="290"/>
      <c r="BY34" s="290"/>
      <c r="BZ34" s="290"/>
      <c r="CA34" s="290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0"/>
      <c r="DO34" s="290"/>
      <c r="DP34" s="290"/>
      <c r="DQ34" s="290"/>
      <c r="DR34" s="290"/>
      <c r="DS34" s="290"/>
      <c r="DT34" s="290"/>
      <c r="DU34" s="290"/>
      <c r="DV34" s="290"/>
      <c r="DW34" s="290"/>
      <c r="DX34" s="290"/>
      <c r="DY34" s="290"/>
      <c r="DZ34" s="290"/>
      <c r="EA34" s="290"/>
      <c r="EB34" s="290"/>
      <c r="EC34" s="290"/>
      <c r="ED34" s="290"/>
      <c r="EE34" s="290"/>
      <c r="EF34" s="290"/>
      <c r="EG34" s="290"/>
      <c r="EH34" s="290"/>
      <c r="EI34" s="290"/>
      <c r="EJ34" s="290"/>
      <c r="EK34" s="290"/>
      <c r="EL34" s="290"/>
      <c r="EM34" s="290"/>
      <c r="EN34" s="290"/>
      <c r="EO34" s="290"/>
      <c r="EP34" s="290"/>
      <c r="EQ34" s="290"/>
      <c r="ER34" s="290"/>
      <c r="ES34" s="290"/>
      <c r="ET34" s="290"/>
      <c r="EU34" s="290"/>
      <c r="EV34" s="290"/>
      <c r="EW34" s="290"/>
      <c r="EX34" s="290"/>
      <c r="EY34" s="290"/>
      <c r="EZ34" s="290"/>
      <c r="FA34" s="290"/>
      <c r="FB34" s="290"/>
      <c r="FC34" s="290"/>
      <c r="FD34" s="290"/>
      <c r="FE34" s="290"/>
      <c r="FF34" s="290"/>
      <c r="FG34" s="290"/>
      <c r="FH34" s="290"/>
      <c r="FI34" s="290"/>
      <c r="FJ34" s="290"/>
      <c r="FK34" s="290"/>
      <c r="FL34" s="290"/>
      <c r="FM34" s="290"/>
      <c r="FN34" s="290"/>
      <c r="FO34" s="290"/>
      <c r="FP34" s="290"/>
      <c r="FQ34" s="290"/>
      <c r="FR34" s="290"/>
      <c r="FS34" s="290"/>
      <c r="FT34" s="290"/>
      <c r="FU34" s="290"/>
      <c r="FV34" s="290"/>
      <c r="FW34" s="290"/>
      <c r="FX34" s="290"/>
      <c r="FY34" s="290"/>
      <c r="FZ34" s="290"/>
      <c r="GA34" s="290"/>
      <c r="GB34" s="290"/>
      <c r="GC34" s="290"/>
    </row>
    <row r="35" spans="1:185" s="49" customFormat="1" ht="15.75" thickBot="1" x14ac:dyDescent="0.3">
      <c r="A35" s="108" t="s">
        <v>127</v>
      </c>
      <c r="B35" s="191" t="s">
        <v>162</v>
      </c>
      <c r="C35" s="186" t="s">
        <v>168</v>
      </c>
      <c r="D35" s="174" t="s">
        <v>151</v>
      </c>
      <c r="E35" s="158">
        <v>0.995</v>
      </c>
      <c r="F35" s="159">
        <v>1</v>
      </c>
      <c r="G35" s="159">
        <v>1</v>
      </c>
      <c r="H35" s="159">
        <v>0.995</v>
      </c>
      <c r="I35" s="160">
        <v>0.995</v>
      </c>
      <c r="J35" s="158">
        <v>0.997</v>
      </c>
      <c r="K35" s="159">
        <v>1.002</v>
      </c>
      <c r="L35" s="159">
        <v>1.002</v>
      </c>
      <c r="M35" s="159">
        <v>0.997</v>
      </c>
      <c r="N35" s="161">
        <v>0.997</v>
      </c>
      <c r="O35" s="158">
        <v>0.996</v>
      </c>
      <c r="P35" s="159">
        <v>1</v>
      </c>
      <c r="Q35" s="159">
        <v>1</v>
      </c>
      <c r="R35" s="159">
        <v>0.996</v>
      </c>
      <c r="S35" s="160">
        <v>0.996</v>
      </c>
      <c r="T35" s="158">
        <v>1</v>
      </c>
      <c r="U35" s="159">
        <v>1.0029999999999999</v>
      </c>
      <c r="V35" s="159">
        <v>1.0029999999999999</v>
      </c>
      <c r="W35" s="159">
        <v>1</v>
      </c>
      <c r="X35" s="161">
        <v>1</v>
      </c>
      <c r="Y35" s="158">
        <v>1.0009999999999999</v>
      </c>
      <c r="Z35" s="159">
        <v>1.0029999999999999</v>
      </c>
      <c r="AA35" s="159">
        <v>1.0029999999999999</v>
      </c>
      <c r="AB35" s="159">
        <v>1.0009999999999999</v>
      </c>
      <c r="AC35" s="159">
        <v>1.0009999999999999</v>
      </c>
      <c r="AD35" s="158">
        <v>0.998</v>
      </c>
      <c r="AE35" s="159">
        <v>1.0009999999999999</v>
      </c>
      <c r="AF35" s="159">
        <v>1.0009999999999999</v>
      </c>
      <c r="AG35" s="159">
        <v>0.998</v>
      </c>
      <c r="AH35" s="159">
        <v>0.998</v>
      </c>
      <c r="AI35" s="158">
        <v>0.999</v>
      </c>
      <c r="AJ35" s="159">
        <v>1.0009999999999999</v>
      </c>
      <c r="AK35" s="159">
        <v>1.0009999999999999</v>
      </c>
      <c r="AL35" s="159">
        <v>0.999</v>
      </c>
      <c r="AM35" s="159">
        <v>0.999</v>
      </c>
      <c r="AN35" s="158">
        <v>0.99399999999999999</v>
      </c>
      <c r="AO35" s="159">
        <v>0.996</v>
      </c>
      <c r="AP35" s="159">
        <v>0.996</v>
      </c>
      <c r="AQ35" s="159">
        <v>0.99399999999999999</v>
      </c>
      <c r="AR35" s="159">
        <v>0.99399999999999999</v>
      </c>
      <c r="AS35" s="158">
        <v>0.99099999999999999</v>
      </c>
      <c r="AT35" s="159">
        <v>0.99299999999999999</v>
      </c>
      <c r="AU35" s="159">
        <v>0.99299999999999999</v>
      </c>
      <c r="AV35" s="159">
        <v>0.99099999999999999</v>
      </c>
      <c r="AW35" s="159">
        <v>0.99099999999999999</v>
      </c>
      <c r="AX35" s="158">
        <v>0.99099999999999999</v>
      </c>
      <c r="AY35" s="159">
        <v>0.995</v>
      </c>
      <c r="AZ35" s="159">
        <v>0.995</v>
      </c>
      <c r="BA35" s="159">
        <v>0.99099999999999999</v>
      </c>
      <c r="BB35" s="159">
        <v>0.99099999999999999</v>
      </c>
      <c r="BC35" s="158">
        <v>0.99399999999999999</v>
      </c>
      <c r="BD35" s="159">
        <v>0.996</v>
      </c>
      <c r="BE35" s="159">
        <v>0.996</v>
      </c>
      <c r="BF35" s="159">
        <v>0.99399999999999999</v>
      </c>
      <c r="BG35" s="159">
        <v>0.99399999999999999</v>
      </c>
      <c r="BH35" s="158">
        <v>0.995</v>
      </c>
      <c r="BI35" s="159">
        <v>0.997</v>
      </c>
      <c r="BJ35" s="159">
        <v>0.997</v>
      </c>
      <c r="BK35" s="159">
        <v>0.995</v>
      </c>
      <c r="BL35" s="161">
        <v>0.995</v>
      </c>
      <c r="BN35" s="290"/>
      <c r="BO35" s="290"/>
      <c r="BP35" s="290"/>
      <c r="BQ35" s="290"/>
      <c r="BR35" s="290"/>
      <c r="BS35" s="290"/>
      <c r="BT35" s="290"/>
      <c r="BU35" s="290"/>
      <c r="BV35" s="290"/>
      <c r="BW35" s="290"/>
      <c r="BX35" s="290"/>
      <c r="BY35" s="290"/>
      <c r="BZ35" s="290"/>
      <c r="CA35" s="290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  <c r="CR35" s="290"/>
      <c r="CS35" s="290"/>
      <c r="CT35" s="290"/>
      <c r="CU35" s="290"/>
      <c r="CV35" s="290"/>
      <c r="CW35" s="290"/>
      <c r="CX35" s="290"/>
      <c r="CY35" s="290"/>
      <c r="CZ35" s="290"/>
      <c r="DA35" s="290"/>
      <c r="DB35" s="290"/>
      <c r="DC35" s="290"/>
      <c r="DD35" s="290"/>
      <c r="DE35" s="290"/>
      <c r="DF35" s="290"/>
      <c r="DG35" s="290"/>
      <c r="DH35" s="290"/>
      <c r="DI35" s="290"/>
      <c r="DJ35" s="290"/>
      <c r="DK35" s="290"/>
      <c r="DL35" s="290"/>
      <c r="DM35" s="290"/>
      <c r="DN35" s="290"/>
      <c r="DO35" s="290"/>
      <c r="DP35" s="290"/>
      <c r="DQ35" s="290"/>
      <c r="DR35" s="290"/>
      <c r="DS35" s="290"/>
      <c r="DT35" s="290"/>
      <c r="DU35" s="290"/>
      <c r="DV35" s="290"/>
      <c r="DW35" s="290"/>
      <c r="DX35" s="290"/>
      <c r="DY35" s="290"/>
      <c r="DZ35" s="290"/>
      <c r="EA35" s="290"/>
      <c r="EB35" s="290"/>
      <c r="EC35" s="290"/>
      <c r="ED35" s="290"/>
      <c r="EE35" s="290"/>
      <c r="EF35" s="290"/>
      <c r="EG35" s="290"/>
      <c r="EH35" s="290"/>
      <c r="EI35" s="290"/>
      <c r="EJ35" s="290"/>
      <c r="EK35" s="290"/>
      <c r="EL35" s="290"/>
      <c r="EM35" s="290"/>
      <c r="EN35" s="290"/>
      <c r="EO35" s="290"/>
      <c r="EP35" s="290"/>
      <c r="EQ35" s="290"/>
      <c r="ER35" s="290"/>
      <c r="ES35" s="290"/>
      <c r="ET35" s="290"/>
      <c r="EU35" s="290"/>
      <c r="EV35" s="290"/>
      <c r="EW35" s="290"/>
      <c r="EX35" s="290"/>
      <c r="EY35" s="290"/>
      <c r="EZ35" s="290"/>
      <c r="FA35" s="290"/>
      <c r="FB35" s="290"/>
      <c r="FC35" s="290"/>
      <c r="FD35" s="290"/>
      <c r="FE35" s="290"/>
      <c r="FF35" s="290"/>
      <c r="FG35" s="290"/>
      <c r="FH35" s="290"/>
      <c r="FI35" s="290"/>
      <c r="FJ35" s="290"/>
      <c r="FK35" s="290"/>
      <c r="FL35" s="290"/>
      <c r="FM35" s="290"/>
      <c r="FN35" s="290"/>
      <c r="FO35" s="290"/>
      <c r="FP35" s="290"/>
      <c r="FQ35" s="290"/>
      <c r="FR35" s="290"/>
      <c r="FS35" s="290"/>
      <c r="FT35" s="290"/>
      <c r="FU35" s="290"/>
      <c r="FV35" s="290"/>
      <c r="FW35" s="290"/>
      <c r="FX35" s="290"/>
      <c r="FY35" s="290"/>
      <c r="FZ35" s="290"/>
      <c r="GA35" s="290"/>
      <c r="GB35" s="290"/>
      <c r="GC35" s="290"/>
    </row>
    <row r="36" spans="1:185" s="49" customFormat="1" ht="15.75" thickBot="1" x14ac:dyDescent="0.3">
      <c r="A36" s="108" t="s">
        <v>128</v>
      </c>
      <c r="B36" s="242" t="s">
        <v>162</v>
      </c>
      <c r="C36" s="354" t="s">
        <v>307</v>
      </c>
      <c r="D36" s="112" t="s">
        <v>151</v>
      </c>
      <c r="E36" s="158">
        <v>0.98299999999999998</v>
      </c>
      <c r="F36" s="159">
        <v>0.98799999999999999</v>
      </c>
      <c r="G36" s="159">
        <v>0.98799999999999999</v>
      </c>
      <c r="H36" s="159">
        <v>0.98299999999999998</v>
      </c>
      <c r="I36" s="160">
        <v>0.98299999999999998</v>
      </c>
      <c r="J36" s="158">
        <v>0.98499999999999999</v>
      </c>
      <c r="K36" s="159">
        <v>0.99</v>
      </c>
      <c r="L36" s="159">
        <v>0.99</v>
      </c>
      <c r="M36" s="159">
        <v>0.98499999999999999</v>
      </c>
      <c r="N36" s="161">
        <v>0.98499999999999999</v>
      </c>
      <c r="O36" s="158">
        <v>0.98399999999999999</v>
      </c>
      <c r="P36" s="159">
        <v>0.98799999999999999</v>
      </c>
      <c r="Q36" s="159">
        <v>0.98799999999999999</v>
      </c>
      <c r="R36" s="159">
        <v>0.98399999999999999</v>
      </c>
      <c r="S36" s="160">
        <v>0.98399999999999999</v>
      </c>
      <c r="T36" s="158">
        <v>0.98799999999999999</v>
      </c>
      <c r="U36" s="159">
        <v>0.99099999999999999</v>
      </c>
      <c r="V36" s="159">
        <v>0.99099999999999999</v>
      </c>
      <c r="W36" s="159">
        <v>0.98799999999999999</v>
      </c>
      <c r="X36" s="161">
        <v>0.98799999999999999</v>
      </c>
      <c r="Y36" s="158">
        <v>0.98899999999999999</v>
      </c>
      <c r="Z36" s="159">
        <v>0.99099999999999999</v>
      </c>
      <c r="AA36" s="159">
        <v>0.99099999999999999</v>
      </c>
      <c r="AB36" s="159">
        <v>0.98899999999999999</v>
      </c>
      <c r="AC36" s="159">
        <v>0.98899999999999999</v>
      </c>
      <c r="AD36" s="158">
        <v>0.98599999999999999</v>
      </c>
      <c r="AE36" s="159">
        <v>0.98899999999999999</v>
      </c>
      <c r="AF36" s="159">
        <v>0.98899999999999999</v>
      </c>
      <c r="AG36" s="159">
        <v>0.98599999999999999</v>
      </c>
      <c r="AH36" s="159">
        <v>0.98599999999999999</v>
      </c>
      <c r="AI36" s="158">
        <v>0.98699999999999999</v>
      </c>
      <c r="AJ36" s="159">
        <v>0.98899999999999999</v>
      </c>
      <c r="AK36" s="159">
        <v>0.98899999999999999</v>
      </c>
      <c r="AL36" s="159">
        <v>0.98699999999999999</v>
      </c>
      <c r="AM36" s="159">
        <v>0.98699999999999999</v>
      </c>
      <c r="AN36" s="158">
        <v>0.98199999999999998</v>
      </c>
      <c r="AO36" s="159">
        <v>0.98399999999999999</v>
      </c>
      <c r="AP36" s="159">
        <v>0.98399999999999999</v>
      </c>
      <c r="AQ36" s="159">
        <v>0.98199999999999998</v>
      </c>
      <c r="AR36" s="159">
        <v>0.98199999999999998</v>
      </c>
      <c r="AS36" s="158">
        <v>0.97899999999999998</v>
      </c>
      <c r="AT36" s="159">
        <v>0.98099999999999998</v>
      </c>
      <c r="AU36" s="159">
        <v>0.98099999999999998</v>
      </c>
      <c r="AV36" s="159">
        <v>0.97899999999999998</v>
      </c>
      <c r="AW36" s="159">
        <v>0.97899999999999998</v>
      </c>
      <c r="AX36" s="158">
        <v>0.97899999999999998</v>
      </c>
      <c r="AY36" s="159">
        <v>0.98299999999999998</v>
      </c>
      <c r="AZ36" s="159">
        <v>0.98299999999999998</v>
      </c>
      <c r="BA36" s="159">
        <v>0.97899999999999998</v>
      </c>
      <c r="BB36" s="159">
        <v>0.97899999999999998</v>
      </c>
      <c r="BC36" s="158">
        <v>0.98199999999999998</v>
      </c>
      <c r="BD36" s="159">
        <v>0.98399999999999999</v>
      </c>
      <c r="BE36" s="159">
        <v>0.98399999999999999</v>
      </c>
      <c r="BF36" s="159">
        <v>0.98199999999999998</v>
      </c>
      <c r="BG36" s="159">
        <v>0.98199999999999998</v>
      </c>
      <c r="BH36" s="158">
        <v>0.98299999999999998</v>
      </c>
      <c r="BI36" s="159">
        <v>0.98499999999999999</v>
      </c>
      <c r="BJ36" s="159">
        <v>0.98499999999999999</v>
      </c>
      <c r="BK36" s="159">
        <v>0.98299999999999998</v>
      </c>
      <c r="BL36" s="161">
        <v>0.98299999999999998</v>
      </c>
      <c r="BN36" s="290"/>
      <c r="BO36" s="290"/>
      <c r="BP36" s="290"/>
      <c r="BQ36" s="290"/>
      <c r="BR36" s="290"/>
      <c r="BS36" s="290"/>
      <c r="BT36" s="290"/>
      <c r="BU36" s="290"/>
      <c r="BV36" s="290"/>
      <c r="BW36" s="290"/>
      <c r="BX36" s="290"/>
      <c r="BY36" s="290"/>
      <c r="BZ36" s="290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  <c r="CS36" s="290"/>
      <c r="CT36" s="290"/>
      <c r="CU36" s="290"/>
      <c r="CV36" s="290"/>
      <c r="CW36" s="290"/>
      <c r="CX36" s="290"/>
      <c r="CY36" s="290"/>
      <c r="CZ36" s="290"/>
      <c r="DA36" s="290"/>
      <c r="DB36" s="290"/>
      <c r="DC36" s="290"/>
      <c r="DD36" s="290"/>
      <c r="DE36" s="290"/>
      <c r="DF36" s="290"/>
      <c r="DG36" s="290"/>
      <c r="DH36" s="290"/>
      <c r="DI36" s="290"/>
      <c r="DJ36" s="290"/>
      <c r="DK36" s="290"/>
      <c r="DL36" s="290"/>
      <c r="DM36" s="290"/>
      <c r="DN36" s="290"/>
      <c r="DO36" s="290"/>
      <c r="DP36" s="290"/>
      <c r="DQ36" s="290"/>
      <c r="DR36" s="290"/>
      <c r="DS36" s="290"/>
      <c r="DT36" s="290"/>
      <c r="DU36" s="290"/>
      <c r="DV36" s="290"/>
      <c r="DW36" s="290"/>
      <c r="DX36" s="290"/>
      <c r="DY36" s="290"/>
      <c r="DZ36" s="290"/>
      <c r="EA36" s="290"/>
      <c r="EB36" s="290"/>
      <c r="EC36" s="290"/>
      <c r="ED36" s="290"/>
      <c r="EE36" s="290"/>
      <c r="EF36" s="290"/>
      <c r="EG36" s="290"/>
      <c r="EH36" s="290"/>
      <c r="EI36" s="290"/>
      <c r="EJ36" s="290"/>
      <c r="EK36" s="290"/>
      <c r="EL36" s="290"/>
      <c r="EM36" s="290"/>
      <c r="EN36" s="290"/>
      <c r="EO36" s="290"/>
      <c r="EP36" s="290"/>
      <c r="EQ36" s="290"/>
      <c r="ER36" s="290"/>
      <c r="ES36" s="290"/>
      <c r="ET36" s="290"/>
      <c r="EU36" s="290"/>
      <c r="EV36" s="290"/>
      <c r="EW36" s="290"/>
      <c r="EX36" s="290"/>
      <c r="EY36" s="290"/>
      <c r="EZ36" s="290"/>
      <c r="FA36" s="290"/>
      <c r="FB36" s="290"/>
      <c r="FC36" s="290"/>
      <c r="FD36" s="290"/>
      <c r="FE36" s="290"/>
      <c r="FF36" s="290"/>
      <c r="FG36" s="290"/>
      <c r="FH36" s="290"/>
      <c r="FI36" s="290"/>
      <c r="FJ36" s="290"/>
      <c r="FK36" s="290"/>
      <c r="FL36" s="290"/>
      <c r="FM36" s="290"/>
      <c r="FN36" s="290"/>
      <c r="FO36" s="290"/>
      <c r="FP36" s="290"/>
      <c r="FQ36" s="290"/>
      <c r="FR36" s="290"/>
      <c r="FS36" s="290"/>
      <c r="FT36" s="290"/>
      <c r="FU36" s="290"/>
      <c r="FV36" s="290"/>
      <c r="FW36" s="290"/>
      <c r="FX36" s="290"/>
      <c r="FY36" s="290"/>
      <c r="FZ36" s="290"/>
      <c r="GA36" s="290"/>
      <c r="GB36" s="290"/>
      <c r="GC36" s="290"/>
    </row>
    <row r="37" spans="1:185" s="49" customFormat="1" ht="15.75" thickBot="1" x14ac:dyDescent="0.3">
      <c r="A37" s="108" t="s">
        <v>129</v>
      </c>
      <c r="B37" s="192" t="s">
        <v>162</v>
      </c>
      <c r="C37" s="108" t="s">
        <v>80</v>
      </c>
      <c r="D37" s="174" t="s">
        <v>152</v>
      </c>
      <c r="E37" s="158">
        <v>0.99</v>
      </c>
      <c r="F37" s="159">
        <v>0.997</v>
      </c>
      <c r="G37" s="159">
        <v>0.997</v>
      </c>
      <c r="H37" s="159">
        <v>0.99</v>
      </c>
      <c r="I37" s="160">
        <v>0.99</v>
      </c>
      <c r="J37" s="158">
        <v>0.99199999999999999</v>
      </c>
      <c r="K37" s="159">
        <v>1.0009999999999999</v>
      </c>
      <c r="L37" s="159">
        <v>1.0009999999999999</v>
      </c>
      <c r="M37" s="159">
        <v>0.99199999999999999</v>
      </c>
      <c r="N37" s="161">
        <v>0.99199999999999999</v>
      </c>
      <c r="O37" s="158">
        <v>0.99099999999999999</v>
      </c>
      <c r="P37" s="159">
        <v>0.998</v>
      </c>
      <c r="Q37" s="159">
        <v>0.998</v>
      </c>
      <c r="R37" s="159">
        <v>0.99099999999999999</v>
      </c>
      <c r="S37" s="160">
        <v>0.99099999999999999</v>
      </c>
      <c r="T37" s="158">
        <v>0.995</v>
      </c>
      <c r="U37" s="159">
        <v>1.002</v>
      </c>
      <c r="V37" s="159">
        <v>1.002</v>
      </c>
      <c r="W37" s="159">
        <v>0.995</v>
      </c>
      <c r="X37" s="161">
        <v>0.995</v>
      </c>
      <c r="Y37" s="158">
        <v>0.996</v>
      </c>
      <c r="Z37" s="159">
        <v>1.002</v>
      </c>
      <c r="AA37" s="159">
        <v>1.002</v>
      </c>
      <c r="AB37" s="159">
        <v>0.996</v>
      </c>
      <c r="AC37" s="159">
        <v>0.996</v>
      </c>
      <c r="AD37" s="158">
        <v>0.99299999999999999</v>
      </c>
      <c r="AE37" s="159">
        <v>0.999</v>
      </c>
      <c r="AF37" s="159">
        <v>0.999</v>
      </c>
      <c r="AG37" s="159">
        <v>0.99299999999999999</v>
      </c>
      <c r="AH37" s="159">
        <v>0.99299999999999999</v>
      </c>
      <c r="AI37" s="158">
        <v>0.99399999999999999</v>
      </c>
      <c r="AJ37" s="159">
        <v>0.997</v>
      </c>
      <c r="AK37" s="159">
        <v>0.997</v>
      </c>
      <c r="AL37" s="159">
        <v>0.99399999999999999</v>
      </c>
      <c r="AM37" s="159">
        <v>0.99399999999999999</v>
      </c>
      <c r="AN37" s="158">
        <v>0.98799999999999999</v>
      </c>
      <c r="AO37" s="159">
        <v>0.99199999999999999</v>
      </c>
      <c r="AP37" s="159">
        <v>0.99199999999999999</v>
      </c>
      <c r="AQ37" s="159">
        <v>0.98799999999999999</v>
      </c>
      <c r="AR37" s="159">
        <v>0.98799999999999999</v>
      </c>
      <c r="AS37" s="158">
        <v>0.98499999999999999</v>
      </c>
      <c r="AT37" s="159">
        <v>0.98899999999999999</v>
      </c>
      <c r="AU37" s="159">
        <v>0.98899999999999999</v>
      </c>
      <c r="AV37" s="159">
        <v>0.98499999999999999</v>
      </c>
      <c r="AW37" s="159">
        <v>0.98499999999999999</v>
      </c>
      <c r="AX37" s="158">
        <v>0.98499999999999999</v>
      </c>
      <c r="AY37" s="159">
        <v>0.99099999999999999</v>
      </c>
      <c r="AZ37" s="159">
        <v>0.99099999999999999</v>
      </c>
      <c r="BA37" s="159">
        <v>0.98499999999999999</v>
      </c>
      <c r="BB37" s="159">
        <v>0.98499999999999999</v>
      </c>
      <c r="BC37" s="158">
        <v>0.98699999999999999</v>
      </c>
      <c r="BD37" s="159">
        <v>0.99099999999999999</v>
      </c>
      <c r="BE37" s="159">
        <v>0.99099999999999999</v>
      </c>
      <c r="BF37" s="159">
        <v>0.98699999999999999</v>
      </c>
      <c r="BG37" s="159">
        <v>0.98699999999999999</v>
      </c>
      <c r="BH37" s="158">
        <v>0.98899999999999999</v>
      </c>
      <c r="BI37" s="159">
        <v>0.99299999999999999</v>
      </c>
      <c r="BJ37" s="159">
        <v>0.99299999999999999</v>
      </c>
      <c r="BK37" s="159">
        <v>0.98899999999999999</v>
      </c>
      <c r="BL37" s="161">
        <v>0.98899999999999999</v>
      </c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  <c r="CR37" s="290"/>
      <c r="CS37" s="290"/>
      <c r="CT37" s="290"/>
      <c r="CU37" s="290"/>
      <c r="CV37" s="290"/>
      <c r="CW37" s="290"/>
      <c r="CX37" s="290"/>
      <c r="CY37" s="290"/>
      <c r="CZ37" s="290"/>
      <c r="DA37" s="290"/>
      <c r="DB37" s="290"/>
      <c r="DC37" s="290"/>
      <c r="DD37" s="290"/>
      <c r="DE37" s="290"/>
      <c r="DF37" s="290"/>
      <c r="DG37" s="290"/>
      <c r="DH37" s="290"/>
      <c r="DI37" s="290"/>
      <c r="DJ37" s="290"/>
      <c r="DK37" s="290"/>
      <c r="DL37" s="290"/>
      <c r="DM37" s="290"/>
      <c r="DN37" s="290"/>
      <c r="DO37" s="290"/>
      <c r="DP37" s="290"/>
      <c r="DQ37" s="290"/>
      <c r="DR37" s="290"/>
      <c r="DS37" s="290"/>
      <c r="DT37" s="290"/>
      <c r="DU37" s="290"/>
      <c r="DV37" s="290"/>
      <c r="DW37" s="290"/>
      <c r="DX37" s="290"/>
      <c r="DY37" s="290"/>
      <c r="DZ37" s="290"/>
      <c r="EA37" s="290"/>
      <c r="EB37" s="290"/>
      <c r="EC37" s="290"/>
      <c r="ED37" s="290"/>
      <c r="EE37" s="290"/>
      <c r="EF37" s="290"/>
      <c r="EG37" s="290"/>
      <c r="EH37" s="290"/>
      <c r="EI37" s="290"/>
      <c r="EJ37" s="290"/>
      <c r="EK37" s="290"/>
      <c r="EL37" s="290"/>
      <c r="EM37" s="290"/>
      <c r="EN37" s="290"/>
      <c r="EO37" s="290"/>
      <c r="EP37" s="290"/>
      <c r="EQ37" s="290"/>
      <c r="ER37" s="290"/>
      <c r="ES37" s="290"/>
      <c r="ET37" s="290"/>
      <c r="EU37" s="290"/>
      <c r="EV37" s="290"/>
      <c r="EW37" s="290"/>
      <c r="EX37" s="290"/>
      <c r="EY37" s="290"/>
      <c r="EZ37" s="290"/>
      <c r="FA37" s="290"/>
      <c r="FB37" s="290"/>
      <c r="FC37" s="290"/>
      <c r="FD37" s="290"/>
      <c r="FE37" s="290"/>
      <c r="FF37" s="290"/>
      <c r="FG37" s="290"/>
      <c r="FH37" s="290"/>
      <c r="FI37" s="290"/>
      <c r="FJ37" s="290"/>
      <c r="FK37" s="290"/>
      <c r="FL37" s="290"/>
      <c r="FM37" s="290"/>
      <c r="FN37" s="290"/>
      <c r="FO37" s="290"/>
      <c r="FP37" s="290"/>
      <c r="FQ37" s="290"/>
      <c r="FR37" s="290"/>
      <c r="FS37" s="290"/>
      <c r="FT37" s="290"/>
      <c r="FU37" s="290"/>
      <c r="FV37" s="290"/>
      <c r="FW37" s="290"/>
      <c r="FX37" s="290"/>
      <c r="FY37" s="290"/>
      <c r="FZ37" s="290"/>
      <c r="GA37" s="290"/>
      <c r="GB37" s="290"/>
      <c r="GC37" s="290"/>
    </row>
    <row r="38" spans="1:185" s="49" customFormat="1" ht="15.75" thickBot="1" x14ac:dyDescent="0.3">
      <c r="A38" s="108" t="s">
        <v>182</v>
      </c>
      <c r="B38" s="192" t="s">
        <v>162</v>
      </c>
      <c r="C38" s="108" t="s">
        <v>108</v>
      </c>
      <c r="D38" s="174" t="s">
        <v>152</v>
      </c>
      <c r="E38" s="158">
        <v>0.97799999999999998</v>
      </c>
      <c r="F38" s="159">
        <v>0.98499999999999999</v>
      </c>
      <c r="G38" s="159">
        <v>0.98499999999999999</v>
      </c>
      <c r="H38" s="159">
        <v>0.97799999999999998</v>
      </c>
      <c r="I38" s="160">
        <v>0.97799999999999998</v>
      </c>
      <c r="J38" s="158">
        <v>0.98</v>
      </c>
      <c r="K38" s="159">
        <v>0.98899999999999999</v>
      </c>
      <c r="L38" s="159">
        <v>0.98899999999999999</v>
      </c>
      <c r="M38" s="159">
        <v>0.98</v>
      </c>
      <c r="N38" s="161">
        <v>0.98</v>
      </c>
      <c r="O38" s="158">
        <v>0.97899999999999998</v>
      </c>
      <c r="P38" s="159">
        <v>0.98599999999999999</v>
      </c>
      <c r="Q38" s="159">
        <v>0.98599999999999999</v>
      </c>
      <c r="R38" s="159">
        <v>0.97899999999999998</v>
      </c>
      <c r="S38" s="160">
        <v>0.97899999999999998</v>
      </c>
      <c r="T38" s="158">
        <v>0.98299999999999998</v>
      </c>
      <c r="U38" s="159">
        <v>0.99</v>
      </c>
      <c r="V38" s="159">
        <v>0.99</v>
      </c>
      <c r="W38" s="159">
        <v>0.98299999999999998</v>
      </c>
      <c r="X38" s="161">
        <v>0.98299999999999998</v>
      </c>
      <c r="Y38" s="158">
        <v>0.98399999999999999</v>
      </c>
      <c r="Z38" s="159">
        <v>0.99</v>
      </c>
      <c r="AA38" s="159">
        <v>0.99</v>
      </c>
      <c r="AB38" s="159">
        <v>0.98399999999999999</v>
      </c>
      <c r="AC38" s="159">
        <v>0.98399999999999999</v>
      </c>
      <c r="AD38" s="158">
        <v>0.98099999999999998</v>
      </c>
      <c r="AE38" s="159">
        <v>0.98699999999999999</v>
      </c>
      <c r="AF38" s="159">
        <v>0.98699999999999999</v>
      </c>
      <c r="AG38" s="159">
        <v>0.98099999999999998</v>
      </c>
      <c r="AH38" s="159">
        <v>0.98099999999999998</v>
      </c>
      <c r="AI38" s="158">
        <v>0.98199999999999998</v>
      </c>
      <c r="AJ38" s="159">
        <v>0.98499999999999999</v>
      </c>
      <c r="AK38" s="159">
        <v>0.98499999999999999</v>
      </c>
      <c r="AL38" s="159">
        <v>0.98199999999999998</v>
      </c>
      <c r="AM38" s="159">
        <v>0.98199999999999998</v>
      </c>
      <c r="AN38" s="158">
        <v>0.97599999999999998</v>
      </c>
      <c r="AO38" s="159">
        <v>0.98</v>
      </c>
      <c r="AP38" s="159">
        <v>0.98</v>
      </c>
      <c r="AQ38" s="159">
        <v>0.97599999999999998</v>
      </c>
      <c r="AR38" s="159">
        <v>0.97599999999999998</v>
      </c>
      <c r="AS38" s="158">
        <v>0.97299999999999998</v>
      </c>
      <c r="AT38" s="159">
        <v>0.97699999999999998</v>
      </c>
      <c r="AU38" s="159">
        <v>0.97699999999999998</v>
      </c>
      <c r="AV38" s="159">
        <v>0.97299999999999998</v>
      </c>
      <c r="AW38" s="159">
        <v>0.97299999999999998</v>
      </c>
      <c r="AX38" s="158">
        <v>0.97299999999999998</v>
      </c>
      <c r="AY38" s="159">
        <v>0.97899999999999998</v>
      </c>
      <c r="AZ38" s="159">
        <v>0.97899999999999998</v>
      </c>
      <c r="BA38" s="159">
        <v>0.97299999999999998</v>
      </c>
      <c r="BB38" s="159">
        <v>0.97299999999999998</v>
      </c>
      <c r="BC38" s="158">
        <v>0.97499999999999998</v>
      </c>
      <c r="BD38" s="159">
        <v>0.97899999999999998</v>
      </c>
      <c r="BE38" s="159">
        <v>0.97899999999999998</v>
      </c>
      <c r="BF38" s="159">
        <v>0.97499999999999998</v>
      </c>
      <c r="BG38" s="159">
        <v>0.97499999999999998</v>
      </c>
      <c r="BH38" s="158">
        <v>0.97699999999999998</v>
      </c>
      <c r="BI38" s="159">
        <v>0.98099999999999998</v>
      </c>
      <c r="BJ38" s="159">
        <v>0.98099999999999998</v>
      </c>
      <c r="BK38" s="159">
        <v>0.97699999999999998</v>
      </c>
      <c r="BL38" s="161">
        <v>0.97699999999999998</v>
      </c>
      <c r="BN38" s="290"/>
      <c r="BO38" s="290"/>
      <c r="BP38" s="290"/>
      <c r="BQ38" s="290"/>
      <c r="BR38" s="290"/>
      <c r="BS38" s="290"/>
      <c r="BT38" s="290"/>
      <c r="BU38" s="290"/>
      <c r="BV38" s="290"/>
      <c r="BW38" s="290"/>
      <c r="BX38" s="290"/>
      <c r="BY38" s="290"/>
      <c r="BZ38" s="290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  <c r="CR38" s="290"/>
      <c r="CS38" s="290"/>
      <c r="CT38" s="290"/>
      <c r="CU38" s="290"/>
      <c r="CV38" s="290"/>
      <c r="CW38" s="290"/>
      <c r="CX38" s="290"/>
      <c r="CY38" s="290"/>
      <c r="CZ38" s="290"/>
      <c r="DA38" s="290"/>
      <c r="DB38" s="290"/>
      <c r="DC38" s="290"/>
      <c r="DD38" s="290"/>
      <c r="DE38" s="290"/>
      <c r="DF38" s="290"/>
      <c r="DG38" s="290"/>
      <c r="DH38" s="290"/>
      <c r="DI38" s="290"/>
      <c r="DJ38" s="290"/>
      <c r="DK38" s="290"/>
      <c r="DL38" s="290"/>
      <c r="DM38" s="290"/>
      <c r="DN38" s="290"/>
      <c r="DO38" s="290"/>
      <c r="DP38" s="290"/>
      <c r="DQ38" s="290"/>
      <c r="DR38" s="290"/>
      <c r="DS38" s="290"/>
      <c r="DT38" s="290"/>
      <c r="DU38" s="290"/>
      <c r="DV38" s="290"/>
      <c r="DW38" s="290"/>
      <c r="DX38" s="290"/>
      <c r="DY38" s="290"/>
      <c r="DZ38" s="290"/>
      <c r="EA38" s="290"/>
      <c r="EB38" s="290"/>
      <c r="EC38" s="290"/>
      <c r="ED38" s="290"/>
      <c r="EE38" s="290"/>
      <c r="EF38" s="290"/>
      <c r="EG38" s="290"/>
      <c r="EH38" s="290"/>
      <c r="EI38" s="290"/>
      <c r="EJ38" s="290"/>
      <c r="EK38" s="290"/>
      <c r="EL38" s="290"/>
      <c r="EM38" s="290"/>
      <c r="EN38" s="290"/>
      <c r="EO38" s="290"/>
      <c r="EP38" s="290"/>
      <c r="EQ38" s="290"/>
      <c r="ER38" s="290"/>
      <c r="ES38" s="290"/>
      <c r="ET38" s="290"/>
      <c r="EU38" s="290"/>
      <c r="EV38" s="290"/>
      <c r="EW38" s="290"/>
      <c r="EX38" s="290"/>
      <c r="EY38" s="290"/>
      <c r="EZ38" s="290"/>
      <c r="FA38" s="290"/>
      <c r="FB38" s="290"/>
      <c r="FC38" s="290"/>
      <c r="FD38" s="290"/>
      <c r="FE38" s="290"/>
      <c r="FF38" s="290"/>
      <c r="FG38" s="290"/>
      <c r="FH38" s="290"/>
      <c r="FI38" s="290"/>
      <c r="FJ38" s="290"/>
      <c r="FK38" s="290"/>
      <c r="FL38" s="290"/>
      <c r="FM38" s="290"/>
      <c r="FN38" s="290"/>
      <c r="FO38" s="290"/>
      <c r="FP38" s="290"/>
      <c r="FQ38" s="290"/>
      <c r="FR38" s="290"/>
      <c r="FS38" s="290"/>
      <c r="FT38" s="290"/>
      <c r="FU38" s="290"/>
      <c r="FV38" s="290"/>
      <c r="FW38" s="290"/>
      <c r="FX38" s="290"/>
      <c r="FY38" s="290"/>
      <c r="FZ38" s="290"/>
      <c r="GA38" s="290"/>
      <c r="GB38" s="290"/>
      <c r="GC38" s="290"/>
    </row>
    <row r="39" spans="1:185" s="49" customFormat="1" ht="15.75" thickBot="1" x14ac:dyDescent="0.3">
      <c r="A39" s="108" t="s">
        <v>130</v>
      </c>
      <c r="B39" s="192" t="s">
        <v>162</v>
      </c>
      <c r="C39" s="108" t="s">
        <v>71</v>
      </c>
      <c r="D39" s="174" t="s">
        <v>151</v>
      </c>
      <c r="E39" s="158">
        <v>0.995</v>
      </c>
      <c r="F39" s="159">
        <v>1</v>
      </c>
      <c r="G39" s="159">
        <v>1</v>
      </c>
      <c r="H39" s="159">
        <v>0.995</v>
      </c>
      <c r="I39" s="160">
        <v>0.995</v>
      </c>
      <c r="J39" s="158">
        <v>0.997</v>
      </c>
      <c r="K39" s="159">
        <v>1.002</v>
      </c>
      <c r="L39" s="159">
        <v>1.002</v>
      </c>
      <c r="M39" s="159">
        <v>0.997</v>
      </c>
      <c r="N39" s="161">
        <v>0.997</v>
      </c>
      <c r="O39" s="158">
        <v>0.996</v>
      </c>
      <c r="P39" s="159">
        <v>1</v>
      </c>
      <c r="Q39" s="159">
        <v>1</v>
      </c>
      <c r="R39" s="159">
        <v>0.996</v>
      </c>
      <c r="S39" s="160">
        <v>0.996</v>
      </c>
      <c r="T39" s="158">
        <v>1</v>
      </c>
      <c r="U39" s="159">
        <v>1.0029999999999999</v>
      </c>
      <c r="V39" s="159">
        <v>1.0029999999999999</v>
      </c>
      <c r="W39" s="159">
        <v>1</v>
      </c>
      <c r="X39" s="161">
        <v>1</v>
      </c>
      <c r="Y39" s="158">
        <v>1.0009999999999999</v>
      </c>
      <c r="Z39" s="159">
        <v>1.0029999999999999</v>
      </c>
      <c r="AA39" s="159">
        <v>1.0029999999999999</v>
      </c>
      <c r="AB39" s="159">
        <v>1.0009999999999999</v>
      </c>
      <c r="AC39" s="159">
        <v>1.0009999999999999</v>
      </c>
      <c r="AD39" s="158">
        <v>0.998</v>
      </c>
      <c r="AE39" s="159">
        <v>1.0009999999999999</v>
      </c>
      <c r="AF39" s="159">
        <v>1.0009999999999999</v>
      </c>
      <c r="AG39" s="159">
        <v>0.998</v>
      </c>
      <c r="AH39" s="159">
        <v>0.998</v>
      </c>
      <c r="AI39" s="158">
        <v>0.999</v>
      </c>
      <c r="AJ39" s="159">
        <v>1.0009999999999999</v>
      </c>
      <c r="AK39" s="159">
        <v>1.0009999999999999</v>
      </c>
      <c r="AL39" s="159">
        <v>0.999</v>
      </c>
      <c r="AM39" s="159">
        <v>0.999</v>
      </c>
      <c r="AN39" s="158">
        <v>0.99399999999999999</v>
      </c>
      <c r="AO39" s="159">
        <v>0.996</v>
      </c>
      <c r="AP39" s="159">
        <v>0.996</v>
      </c>
      <c r="AQ39" s="159">
        <v>0.99399999999999999</v>
      </c>
      <c r="AR39" s="159">
        <v>0.99399999999999999</v>
      </c>
      <c r="AS39" s="158">
        <v>0.99099999999999999</v>
      </c>
      <c r="AT39" s="159">
        <v>0.99299999999999999</v>
      </c>
      <c r="AU39" s="159">
        <v>0.99299999999999999</v>
      </c>
      <c r="AV39" s="159">
        <v>0.99099999999999999</v>
      </c>
      <c r="AW39" s="159">
        <v>0.99099999999999999</v>
      </c>
      <c r="AX39" s="158">
        <v>0.99099999999999999</v>
      </c>
      <c r="AY39" s="159">
        <v>0.995</v>
      </c>
      <c r="AZ39" s="159">
        <v>0.995</v>
      </c>
      <c r="BA39" s="159">
        <v>0.99099999999999999</v>
      </c>
      <c r="BB39" s="159">
        <v>0.99099999999999999</v>
      </c>
      <c r="BC39" s="158">
        <v>0.99399999999999999</v>
      </c>
      <c r="BD39" s="159">
        <v>0.996</v>
      </c>
      <c r="BE39" s="159">
        <v>0.996</v>
      </c>
      <c r="BF39" s="159">
        <v>0.99399999999999999</v>
      </c>
      <c r="BG39" s="159">
        <v>0.99399999999999999</v>
      </c>
      <c r="BH39" s="158">
        <v>0.995</v>
      </c>
      <c r="BI39" s="159">
        <v>0.997</v>
      </c>
      <c r="BJ39" s="159">
        <v>0.997</v>
      </c>
      <c r="BK39" s="159">
        <v>0.995</v>
      </c>
      <c r="BL39" s="161">
        <v>0.995</v>
      </c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  <c r="CR39" s="290"/>
      <c r="CS39" s="290"/>
      <c r="CT39" s="290"/>
      <c r="CU39" s="290"/>
      <c r="CV39" s="290"/>
      <c r="CW39" s="290"/>
      <c r="CX39" s="290"/>
      <c r="CY39" s="290"/>
      <c r="CZ39" s="290"/>
      <c r="DA39" s="290"/>
      <c r="DB39" s="290"/>
      <c r="DC39" s="290"/>
      <c r="DD39" s="290"/>
      <c r="DE39" s="290"/>
      <c r="DF39" s="290"/>
      <c r="DG39" s="290"/>
      <c r="DH39" s="290"/>
      <c r="DI39" s="290"/>
      <c r="DJ39" s="290"/>
      <c r="DK39" s="290"/>
      <c r="DL39" s="290"/>
      <c r="DM39" s="290"/>
      <c r="DN39" s="290"/>
      <c r="DO39" s="290"/>
      <c r="DP39" s="290"/>
      <c r="DQ39" s="290"/>
      <c r="DR39" s="290"/>
      <c r="DS39" s="290"/>
      <c r="DT39" s="290"/>
      <c r="DU39" s="290"/>
      <c r="DV39" s="290"/>
      <c r="DW39" s="290"/>
      <c r="DX39" s="290"/>
      <c r="DY39" s="290"/>
      <c r="DZ39" s="290"/>
      <c r="EA39" s="290"/>
      <c r="EB39" s="290"/>
      <c r="EC39" s="290"/>
      <c r="ED39" s="290"/>
      <c r="EE39" s="290"/>
      <c r="EF39" s="290"/>
      <c r="EG39" s="290"/>
      <c r="EH39" s="290"/>
      <c r="EI39" s="290"/>
      <c r="EJ39" s="290"/>
      <c r="EK39" s="290"/>
      <c r="EL39" s="290"/>
      <c r="EM39" s="290"/>
      <c r="EN39" s="290"/>
      <c r="EO39" s="290"/>
      <c r="EP39" s="290"/>
      <c r="EQ39" s="290"/>
      <c r="ER39" s="290"/>
      <c r="ES39" s="290"/>
      <c r="ET39" s="290"/>
      <c r="EU39" s="290"/>
      <c r="EV39" s="290"/>
      <c r="EW39" s="290"/>
      <c r="EX39" s="290"/>
      <c r="EY39" s="290"/>
      <c r="EZ39" s="290"/>
      <c r="FA39" s="290"/>
      <c r="FB39" s="290"/>
      <c r="FC39" s="290"/>
      <c r="FD39" s="290"/>
      <c r="FE39" s="290"/>
      <c r="FF39" s="290"/>
      <c r="FG39" s="290"/>
      <c r="FH39" s="290"/>
      <c r="FI39" s="290"/>
      <c r="FJ39" s="290"/>
      <c r="FK39" s="290"/>
      <c r="FL39" s="290"/>
      <c r="FM39" s="290"/>
      <c r="FN39" s="290"/>
      <c r="FO39" s="290"/>
      <c r="FP39" s="290"/>
      <c r="FQ39" s="290"/>
      <c r="FR39" s="290"/>
      <c r="FS39" s="290"/>
      <c r="FT39" s="290"/>
      <c r="FU39" s="290"/>
      <c r="FV39" s="290"/>
      <c r="FW39" s="290"/>
      <c r="FX39" s="290"/>
      <c r="FY39" s="290"/>
      <c r="FZ39" s="290"/>
      <c r="GA39" s="290"/>
      <c r="GB39" s="290"/>
      <c r="GC39" s="290"/>
    </row>
    <row r="40" spans="1:185" s="49" customFormat="1" ht="15.75" thickBot="1" x14ac:dyDescent="0.3">
      <c r="A40" s="108" t="s">
        <v>131</v>
      </c>
      <c r="B40" s="192" t="s">
        <v>162</v>
      </c>
      <c r="C40" s="108" t="s">
        <v>81</v>
      </c>
      <c r="D40" s="174" t="s">
        <v>151</v>
      </c>
      <c r="E40" s="158">
        <v>0.995</v>
      </c>
      <c r="F40" s="159">
        <v>1</v>
      </c>
      <c r="G40" s="159">
        <v>1</v>
      </c>
      <c r="H40" s="159">
        <v>0.995</v>
      </c>
      <c r="I40" s="160">
        <v>0.995</v>
      </c>
      <c r="J40" s="158">
        <v>0.997</v>
      </c>
      <c r="K40" s="159">
        <v>1.002</v>
      </c>
      <c r="L40" s="159">
        <v>1.002</v>
      </c>
      <c r="M40" s="159">
        <v>0.997</v>
      </c>
      <c r="N40" s="161">
        <v>0.997</v>
      </c>
      <c r="O40" s="158">
        <v>0.996</v>
      </c>
      <c r="P40" s="159">
        <v>1</v>
      </c>
      <c r="Q40" s="159">
        <v>1</v>
      </c>
      <c r="R40" s="159">
        <v>0.996</v>
      </c>
      <c r="S40" s="160">
        <v>0.996</v>
      </c>
      <c r="T40" s="158">
        <v>1</v>
      </c>
      <c r="U40" s="159">
        <v>1.0029999999999999</v>
      </c>
      <c r="V40" s="159">
        <v>1.0029999999999999</v>
      </c>
      <c r="W40" s="159">
        <v>1</v>
      </c>
      <c r="X40" s="161">
        <v>1</v>
      </c>
      <c r="Y40" s="158">
        <v>1.0009999999999999</v>
      </c>
      <c r="Z40" s="159">
        <v>1.0029999999999999</v>
      </c>
      <c r="AA40" s="159">
        <v>1.0029999999999999</v>
      </c>
      <c r="AB40" s="159">
        <v>1.0009999999999999</v>
      </c>
      <c r="AC40" s="159">
        <v>1.0009999999999999</v>
      </c>
      <c r="AD40" s="158">
        <v>0.998</v>
      </c>
      <c r="AE40" s="159">
        <v>1.0009999999999999</v>
      </c>
      <c r="AF40" s="159">
        <v>1.0009999999999999</v>
      </c>
      <c r="AG40" s="159">
        <v>0.998</v>
      </c>
      <c r="AH40" s="159">
        <v>0.998</v>
      </c>
      <c r="AI40" s="158">
        <v>0.999</v>
      </c>
      <c r="AJ40" s="159">
        <v>1.0009999999999999</v>
      </c>
      <c r="AK40" s="159">
        <v>1.0009999999999999</v>
      </c>
      <c r="AL40" s="159">
        <v>0.999</v>
      </c>
      <c r="AM40" s="159">
        <v>0.999</v>
      </c>
      <c r="AN40" s="158">
        <v>0.99399999999999999</v>
      </c>
      <c r="AO40" s="159">
        <v>0.996</v>
      </c>
      <c r="AP40" s="159">
        <v>0.996</v>
      </c>
      <c r="AQ40" s="159">
        <v>0.99399999999999999</v>
      </c>
      <c r="AR40" s="159">
        <v>0.99399999999999999</v>
      </c>
      <c r="AS40" s="158">
        <v>0.99099999999999999</v>
      </c>
      <c r="AT40" s="159">
        <v>0.99299999999999999</v>
      </c>
      <c r="AU40" s="159">
        <v>0.99299999999999999</v>
      </c>
      <c r="AV40" s="159">
        <v>0.99099999999999999</v>
      </c>
      <c r="AW40" s="159">
        <v>0.99099999999999999</v>
      </c>
      <c r="AX40" s="158">
        <v>0.99099999999999999</v>
      </c>
      <c r="AY40" s="159">
        <v>0.995</v>
      </c>
      <c r="AZ40" s="159">
        <v>0.995</v>
      </c>
      <c r="BA40" s="159">
        <v>0.99099999999999999</v>
      </c>
      <c r="BB40" s="159">
        <v>0.99099999999999999</v>
      </c>
      <c r="BC40" s="158">
        <v>0.99399999999999999</v>
      </c>
      <c r="BD40" s="159">
        <v>0.996</v>
      </c>
      <c r="BE40" s="159">
        <v>0.996</v>
      </c>
      <c r="BF40" s="159">
        <v>0.99399999999999999</v>
      </c>
      <c r="BG40" s="159">
        <v>0.99399999999999999</v>
      </c>
      <c r="BH40" s="158">
        <v>0.995</v>
      </c>
      <c r="BI40" s="159">
        <v>0.997</v>
      </c>
      <c r="BJ40" s="159">
        <v>0.997</v>
      </c>
      <c r="BK40" s="159">
        <v>0.995</v>
      </c>
      <c r="BL40" s="161">
        <v>0.995</v>
      </c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0"/>
      <c r="DO40" s="290"/>
      <c r="DP40" s="290"/>
      <c r="DQ40" s="290"/>
      <c r="DR40" s="290"/>
      <c r="DS40" s="290"/>
      <c r="DT40" s="290"/>
      <c r="DU40" s="290"/>
      <c r="DV40" s="290"/>
      <c r="DW40" s="290"/>
      <c r="DX40" s="290"/>
      <c r="DY40" s="290"/>
      <c r="DZ40" s="290"/>
      <c r="EA40" s="290"/>
      <c r="EB40" s="290"/>
      <c r="EC40" s="290"/>
      <c r="ED40" s="290"/>
      <c r="EE40" s="290"/>
      <c r="EF40" s="290"/>
      <c r="EG40" s="290"/>
      <c r="EH40" s="290"/>
      <c r="EI40" s="290"/>
      <c r="EJ40" s="290"/>
      <c r="EK40" s="290"/>
      <c r="EL40" s="290"/>
      <c r="EM40" s="290"/>
      <c r="EN40" s="290"/>
      <c r="EO40" s="290"/>
      <c r="EP40" s="290"/>
      <c r="EQ40" s="290"/>
      <c r="ER40" s="290"/>
      <c r="ES40" s="290"/>
      <c r="ET40" s="290"/>
      <c r="EU40" s="290"/>
      <c r="EV40" s="290"/>
      <c r="EW40" s="290"/>
      <c r="EX40" s="290"/>
      <c r="EY40" s="290"/>
      <c r="EZ40" s="290"/>
      <c r="FA40" s="290"/>
      <c r="FB40" s="290"/>
      <c r="FC40" s="290"/>
      <c r="FD40" s="290"/>
      <c r="FE40" s="290"/>
      <c r="FF40" s="290"/>
      <c r="FG40" s="290"/>
      <c r="FH40" s="290"/>
      <c r="FI40" s="290"/>
      <c r="FJ40" s="290"/>
      <c r="FK40" s="290"/>
      <c r="FL40" s="290"/>
      <c r="FM40" s="290"/>
      <c r="FN40" s="290"/>
      <c r="FO40" s="290"/>
      <c r="FP40" s="290"/>
      <c r="FQ40" s="290"/>
      <c r="FR40" s="290"/>
      <c r="FS40" s="290"/>
      <c r="FT40" s="290"/>
      <c r="FU40" s="290"/>
      <c r="FV40" s="290"/>
      <c r="FW40" s="290"/>
      <c r="FX40" s="290"/>
      <c r="FY40" s="290"/>
      <c r="FZ40" s="290"/>
      <c r="GA40" s="290"/>
      <c r="GB40" s="290"/>
      <c r="GC40" s="290"/>
    </row>
    <row r="41" spans="1:185" s="49" customFormat="1" ht="15.75" thickBot="1" x14ac:dyDescent="0.3">
      <c r="A41" s="108" t="s">
        <v>132</v>
      </c>
      <c r="B41" s="192" t="s">
        <v>162</v>
      </c>
      <c r="C41" s="108" t="s">
        <v>82</v>
      </c>
      <c r="D41" s="174" t="s">
        <v>153</v>
      </c>
      <c r="E41" s="158">
        <v>0.995</v>
      </c>
      <c r="F41" s="159">
        <v>1</v>
      </c>
      <c r="G41" s="159">
        <v>1</v>
      </c>
      <c r="H41" s="159">
        <v>0.995</v>
      </c>
      <c r="I41" s="160">
        <v>0.995</v>
      </c>
      <c r="J41" s="158">
        <v>0.998</v>
      </c>
      <c r="K41" s="159">
        <v>1.004</v>
      </c>
      <c r="L41" s="159">
        <v>1.004</v>
      </c>
      <c r="M41" s="159">
        <v>0.998</v>
      </c>
      <c r="N41" s="161">
        <v>0.998</v>
      </c>
      <c r="O41" s="158">
        <v>0.997</v>
      </c>
      <c r="P41" s="159">
        <v>1.0009999999999999</v>
      </c>
      <c r="Q41" s="159">
        <v>1.0009999999999999</v>
      </c>
      <c r="R41" s="159">
        <v>0.997</v>
      </c>
      <c r="S41" s="160">
        <v>0.997</v>
      </c>
      <c r="T41" s="158">
        <v>1.002</v>
      </c>
      <c r="U41" s="159">
        <v>1.006</v>
      </c>
      <c r="V41" s="159">
        <v>1.006</v>
      </c>
      <c r="W41" s="159">
        <v>1.002</v>
      </c>
      <c r="X41" s="161">
        <v>1.002</v>
      </c>
      <c r="Y41" s="158">
        <v>1.002</v>
      </c>
      <c r="Z41" s="159">
        <v>1.0049999999999999</v>
      </c>
      <c r="AA41" s="159">
        <v>1.0049999999999999</v>
      </c>
      <c r="AB41" s="159">
        <v>1.002</v>
      </c>
      <c r="AC41" s="159">
        <v>1.002</v>
      </c>
      <c r="AD41" s="158">
        <v>1</v>
      </c>
      <c r="AE41" s="159">
        <v>1.002</v>
      </c>
      <c r="AF41" s="159">
        <v>1.002</v>
      </c>
      <c r="AG41" s="159">
        <v>1</v>
      </c>
      <c r="AH41" s="159">
        <v>1</v>
      </c>
      <c r="AI41" s="158">
        <v>1.002</v>
      </c>
      <c r="AJ41" s="159">
        <v>1.0009999999999999</v>
      </c>
      <c r="AK41" s="159">
        <v>1.0009999999999999</v>
      </c>
      <c r="AL41" s="159">
        <v>1.002</v>
      </c>
      <c r="AM41" s="159">
        <v>1.002</v>
      </c>
      <c r="AN41" s="158">
        <v>0.995</v>
      </c>
      <c r="AO41" s="159">
        <v>0.995</v>
      </c>
      <c r="AP41" s="159">
        <v>0.995</v>
      </c>
      <c r="AQ41" s="159">
        <v>0.995</v>
      </c>
      <c r="AR41" s="159">
        <v>0.995</v>
      </c>
      <c r="AS41" s="158">
        <v>0.99299999999999999</v>
      </c>
      <c r="AT41" s="159">
        <v>0.99299999999999999</v>
      </c>
      <c r="AU41" s="159">
        <v>0.99299999999999999</v>
      </c>
      <c r="AV41" s="159">
        <v>0.99299999999999999</v>
      </c>
      <c r="AW41" s="159">
        <v>0.99299999999999999</v>
      </c>
      <c r="AX41" s="158">
        <v>0.99399999999999999</v>
      </c>
      <c r="AY41" s="159">
        <v>0.996</v>
      </c>
      <c r="AZ41" s="159">
        <v>0.996</v>
      </c>
      <c r="BA41" s="159">
        <v>0.99399999999999999</v>
      </c>
      <c r="BB41" s="159">
        <v>0.99399999999999999</v>
      </c>
      <c r="BC41" s="158">
        <v>0.998</v>
      </c>
      <c r="BD41" s="159">
        <v>0.999</v>
      </c>
      <c r="BE41" s="159">
        <v>0.999</v>
      </c>
      <c r="BF41" s="159">
        <v>0.998</v>
      </c>
      <c r="BG41" s="159">
        <v>0.998</v>
      </c>
      <c r="BH41" s="158">
        <v>1</v>
      </c>
      <c r="BI41" s="159">
        <v>1</v>
      </c>
      <c r="BJ41" s="159">
        <v>1</v>
      </c>
      <c r="BK41" s="159">
        <v>1</v>
      </c>
      <c r="BL41" s="161">
        <v>1</v>
      </c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  <c r="CR41" s="290"/>
      <c r="CS41" s="290"/>
      <c r="CT41" s="290"/>
      <c r="CU41" s="290"/>
      <c r="CV41" s="290"/>
      <c r="CW41" s="290"/>
      <c r="CX41" s="290"/>
      <c r="CY41" s="290"/>
      <c r="CZ41" s="290"/>
      <c r="DA41" s="290"/>
      <c r="DB41" s="290"/>
      <c r="DC41" s="290"/>
      <c r="DD41" s="290"/>
      <c r="DE41" s="290"/>
      <c r="DF41" s="290"/>
      <c r="DG41" s="290"/>
      <c r="DH41" s="290"/>
      <c r="DI41" s="290"/>
      <c r="DJ41" s="290"/>
      <c r="DK41" s="290"/>
      <c r="DL41" s="290"/>
      <c r="DM41" s="290"/>
      <c r="DN41" s="290"/>
      <c r="DO41" s="290"/>
      <c r="DP41" s="290"/>
      <c r="DQ41" s="290"/>
      <c r="DR41" s="290"/>
      <c r="DS41" s="290"/>
      <c r="DT41" s="290"/>
      <c r="DU41" s="290"/>
      <c r="DV41" s="290"/>
      <c r="DW41" s="290"/>
      <c r="DX41" s="290"/>
      <c r="DY41" s="290"/>
      <c r="DZ41" s="290"/>
      <c r="EA41" s="290"/>
      <c r="EB41" s="290"/>
      <c r="EC41" s="290"/>
      <c r="ED41" s="290"/>
      <c r="EE41" s="290"/>
      <c r="EF41" s="290"/>
      <c r="EG41" s="290"/>
      <c r="EH41" s="290"/>
      <c r="EI41" s="290"/>
      <c r="EJ41" s="290"/>
      <c r="EK41" s="290"/>
      <c r="EL41" s="290"/>
      <c r="EM41" s="290"/>
      <c r="EN41" s="290"/>
      <c r="EO41" s="290"/>
      <c r="EP41" s="290"/>
      <c r="EQ41" s="290"/>
      <c r="ER41" s="290"/>
      <c r="ES41" s="290"/>
      <c r="ET41" s="290"/>
      <c r="EU41" s="290"/>
      <c r="EV41" s="290"/>
      <c r="EW41" s="290"/>
      <c r="EX41" s="290"/>
      <c r="EY41" s="290"/>
      <c r="EZ41" s="290"/>
      <c r="FA41" s="290"/>
      <c r="FB41" s="290"/>
      <c r="FC41" s="290"/>
      <c r="FD41" s="290"/>
      <c r="FE41" s="290"/>
      <c r="FF41" s="290"/>
      <c r="FG41" s="290"/>
      <c r="FH41" s="290"/>
      <c r="FI41" s="290"/>
      <c r="FJ41" s="290"/>
      <c r="FK41" s="290"/>
      <c r="FL41" s="290"/>
      <c r="FM41" s="290"/>
      <c r="FN41" s="290"/>
      <c r="FO41" s="290"/>
      <c r="FP41" s="290"/>
      <c r="FQ41" s="290"/>
      <c r="FR41" s="290"/>
      <c r="FS41" s="290"/>
      <c r="FT41" s="290"/>
      <c r="FU41" s="290"/>
      <c r="FV41" s="290"/>
      <c r="FW41" s="290"/>
      <c r="FX41" s="290"/>
      <c r="FY41" s="290"/>
      <c r="FZ41" s="290"/>
      <c r="GA41" s="290"/>
      <c r="GB41" s="290"/>
      <c r="GC41" s="290"/>
    </row>
    <row r="42" spans="1:185" s="49" customFormat="1" ht="15.75" thickBot="1" x14ac:dyDescent="0.3">
      <c r="A42" s="108" t="s">
        <v>133</v>
      </c>
      <c r="B42" s="192" t="s">
        <v>162</v>
      </c>
      <c r="C42" s="108" t="s">
        <v>83</v>
      </c>
      <c r="D42" s="174" t="s">
        <v>153</v>
      </c>
      <c r="E42" s="158">
        <v>0.995</v>
      </c>
      <c r="F42" s="159">
        <v>1</v>
      </c>
      <c r="G42" s="159">
        <v>1</v>
      </c>
      <c r="H42" s="159">
        <v>0.995</v>
      </c>
      <c r="I42" s="160">
        <v>0.995</v>
      </c>
      <c r="J42" s="158">
        <v>0.998</v>
      </c>
      <c r="K42" s="159">
        <v>1.004</v>
      </c>
      <c r="L42" s="159">
        <v>1.004</v>
      </c>
      <c r="M42" s="159">
        <v>0.998</v>
      </c>
      <c r="N42" s="161">
        <v>0.998</v>
      </c>
      <c r="O42" s="158">
        <v>0.997</v>
      </c>
      <c r="P42" s="159">
        <v>1.0009999999999999</v>
      </c>
      <c r="Q42" s="159">
        <v>1.0009999999999999</v>
      </c>
      <c r="R42" s="159">
        <v>0.997</v>
      </c>
      <c r="S42" s="160">
        <v>0.997</v>
      </c>
      <c r="T42" s="158">
        <v>1.002</v>
      </c>
      <c r="U42" s="159">
        <v>1.006</v>
      </c>
      <c r="V42" s="159">
        <v>1.006</v>
      </c>
      <c r="W42" s="159">
        <v>1.002</v>
      </c>
      <c r="X42" s="161">
        <v>1.002</v>
      </c>
      <c r="Y42" s="158">
        <v>1.002</v>
      </c>
      <c r="Z42" s="159">
        <v>1.0049999999999999</v>
      </c>
      <c r="AA42" s="159">
        <v>1.0049999999999999</v>
      </c>
      <c r="AB42" s="159">
        <v>1.002</v>
      </c>
      <c r="AC42" s="159">
        <v>1.002</v>
      </c>
      <c r="AD42" s="158">
        <v>1</v>
      </c>
      <c r="AE42" s="159">
        <v>1.002</v>
      </c>
      <c r="AF42" s="159">
        <v>1.002</v>
      </c>
      <c r="AG42" s="159">
        <v>1</v>
      </c>
      <c r="AH42" s="159">
        <v>1</v>
      </c>
      <c r="AI42" s="158">
        <v>1.002</v>
      </c>
      <c r="AJ42" s="159">
        <v>1.0009999999999999</v>
      </c>
      <c r="AK42" s="159">
        <v>1.0009999999999999</v>
      </c>
      <c r="AL42" s="159">
        <v>1.002</v>
      </c>
      <c r="AM42" s="159">
        <v>1.002</v>
      </c>
      <c r="AN42" s="158">
        <v>0.995</v>
      </c>
      <c r="AO42" s="159">
        <v>0.995</v>
      </c>
      <c r="AP42" s="159">
        <v>0.995</v>
      </c>
      <c r="AQ42" s="159">
        <v>0.995</v>
      </c>
      <c r="AR42" s="159">
        <v>0.995</v>
      </c>
      <c r="AS42" s="158">
        <v>0.99299999999999999</v>
      </c>
      <c r="AT42" s="159">
        <v>0.99299999999999999</v>
      </c>
      <c r="AU42" s="159">
        <v>0.99299999999999999</v>
      </c>
      <c r="AV42" s="159">
        <v>0.99299999999999999</v>
      </c>
      <c r="AW42" s="159">
        <v>0.99299999999999999</v>
      </c>
      <c r="AX42" s="158">
        <v>0.99399999999999999</v>
      </c>
      <c r="AY42" s="159">
        <v>0.996</v>
      </c>
      <c r="AZ42" s="159">
        <v>0.996</v>
      </c>
      <c r="BA42" s="159">
        <v>0.99399999999999999</v>
      </c>
      <c r="BB42" s="159">
        <v>0.99399999999999999</v>
      </c>
      <c r="BC42" s="158">
        <v>0.998</v>
      </c>
      <c r="BD42" s="159">
        <v>0.999</v>
      </c>
      <c r="BE42" s="159">
        <v>0.999</v>
      </c>
      <c r="BF42" s="159">
        <v>0.998</v>
      </c>
      <c r="BG42" s="159">
        <v>0.998</v>
      </c>
      <c r="BH42" s="158">
        <v>1</v>
      </c>
      <c r="BI42" s="159">
        <v>1</v>
      </c>
      <c r="BJ42" s="159">
        <v>1</v>
      </c>
      <c r="BK42" s="159">
        <v>1</v>
      </c>
      <c r="BL42" s="161">
        <v>1</v>
      </c>
      <c r="BN42" s="290"/>
      <c r="BO42" s="290"/>
      <c r="BP42" s="290"/>
      <c r="BQ42" s="290"/>
      <c r="BR42" s="290"/>
      <c r="BS42" s="290"/>
      <c r="BT42" s="290"/>
      <c r="BU42" s="290"/>
      <c r="BV42" s="290"/>
      <c r="BW42" s="290"/>
      <c r="BX42" s="290"/>
      <c r="BY42" s="290"/>
      <c r="BZ42" s="290"/>
      <c r="CA42" s="290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  <c r="CR42" s="290"/>
      <c r="CS42" s="290"/>
      <c r="CT42" s="290"/>
      <c r="CU42" s="290"/>
      <c r="CV42" s="290"/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0"/>
      <c r="DO42" s="290"/>
      <c r="DP42" s="290"/>
      <c r="DQ42" s="290"/>
      <c r="DR42" s="290"/>
      <c r="DS42" s="290"/>
      <c r="DT42" s="290"/>
      <c r="DU42" s="290"/>
      <c r="DV42" s="290"/>
      <c r="DW42" s="290"/>
      <c r="DX42" s="290"/>
      <c r="DY42" s="290"/>
      <c r="DZ42" s="290"/>
      <c r="EA42" s="290"/>
      <c r="EB42" s="290"/>
      <c r="EC42" s="290"/>
      <c r="ED42" s="290"/>
      <c r="EE42" s="290"/>
      <c r="EF42" s="290"/>
      <c r="EG42" s="290"/>
      <c r="EH42" s="290"/>
      <c r="EI42" s="290"/>
      <c r="EJ42" s="290"/>
      <c r="EK42" s="290"/>
      <c r="EL42" s="290"/>
      <c r="EM42" s="290"/>
      <c r="EN42" s="290"/>
      <c r="EO42" s="290"/>
      <c r="EP42" s="290"/>
      <c r="EQ42" s="290"/>
      <c r="ER42" s="290"/>
      <c r="ES42" s="290"/>
      <c r="ET42" s="290"/>
      <c r="EU42" s="290"/>
      <c r="EV42" s="290"/>
      <c r="EW42" s="290"/>
      <c r="EX42" s="290"/>
      <c r="EY42" s="290"/>
      <c r="EZ42" s="290"/>
      <c r="FA42" s="290"/>
      <c r="FB42" s="290"/>
      <c r="FC42" s="290"/>
      <c r="FD42" s="290"/>
      <c r="FE42" s="290"/>
      <c r="FF42" s="290"/>
      <c r="FG42" s="290"/>
      <c r="FH42" s="290"/>
      <c r="FI42" s="290"/>
      <c r="FJ42" s="290"/>
      <c r="FK42" s="290"/>
      <c r="FL42" s="290"/>
      <c r="FM42" s="290"/>
      <c r="FN42" s="290"/>
      <c r="FO42" s="290"/>
      <c r="FP42" s="290"/>
      <c r="FQ42" s="290"/>
      <c r="FR42" s="290"/>
      <c r="FS42" s="290"/>
      <c r="FT42" s="290"/>
      <c r="FU42" s="290"/>
      <c r="FV42" s="290"/>
      <c r="FW42" s="290"/>
      <c r="FX42" s="290"/>
      <c r="FY42" s="290"/>
      <c r="FZ42" s="290"/>
      <c r="GA42" s="290"/>
      <c r="GB42" s="290"/>
      <c r="GC42" s="290"/>
    </row>
    <row r="43" spans="1:185" s="49" customFormat="1" ht="15.75" thickBot="1" x14ac:dyDescent="0.3">
      <c r="A43" s="108" t="s">
        <v>134</v>
      </c>
      <c r="B43" s="192" t="s">
        <v>162</v>
      </c>
      <c r="C43" s="108" t="s">
        <v>92</v>
      </c>
      <c r="D43" s="174" t="s">
        <v>151</v>
      </c>
      <c r="E43" s="158">
        <v>0.995</v>
      </c>
      <c r="F43" s="159">
        <v>1</v>
      </c>
      <c r="G43" s="159">
        <v>1</v>
      </c>
      <c r="H43" s="159">
        <v>0.995</v>
      </c>
      <c r="I43" s="160">
        <v>0.995</v>
      </c>
      <c r="J43" s="158">
        <v>0.997</v>
      </c>
      <c r="K43" s="159">
        <v>1.002</v>
      </c>
      <c r="L43" s="159">
        <v>1.002</v>
      </c>
      <c r="M43" s="159">
        <v>0.997</v>
      </c>
      <c r="N43" s="161">
        <v>0.997</v>
      </c>
      <c r="O43" s="158">
        <v>0.996</v>
      </c>
      <c r="P43" s="159">
        <v>1</v>
      </c>
      <c r="Q43" s="159">
        <v>1</v>
      </c>
      <c r="R43" s="159">
        <v>0.996</v>
      </c>
      <c r="S43" s="160">
        <v>0.996</v>
      </c>
      <c r="T43" s="158">
        <v>1</v>
      </c>
      <c r="U43" s="159">
        <v>1.0029999999999999</v>
      </c>
      <c r="V43" s="159">
        <v>1.0029999999999999</v>
      </c>
      <c r="W43" s="159">
        <v>1</v>
      </c>
      <c r="X43" s="161">
        <v>1</v>
      </c>
      <c r="Y43" s="158">
        <v>1.0009999999999999</v>
      </c>
      <c r="Z43" s="159">
        <v>1.0029999999999999</v>
      </c>
      <c r="AA43" s="159">
        <v>1.0029999999999999</v>
      </c>
      <c r="AB43" s="159">
        <v>1.0009999999999999</v>
      </c>
      <c r="AC43" s="159">
        <v>1.0009999999999999</v>
      </c>
      <c r="AD43" s="158">
        <v>0.998</v>
      </c>
      <c r="AE43" s="159">
        <v>1.0009999999999999</v>
      </c>
      <c r="AF43" s="159">
        <v>1.0009999999999999</v>
      </c>
      <c r="AG43" s="159">
        <v>0.998</v>
      </c>
      <c r="AH43" s="159">
        <v>0.998</v>
      </c>
      <c r="AI43" s="158">
        <v>0.999</v>
      </c>
      <c r="AJ43" s="159">
        <v>1.0009999999999999</v>
      </c>
      <c r="AK43" s="159">
        <v>1.0009999999999999</v>
      </c>
      <c r="AL43" s="159">
        <v>0.999</v>
      </c>
      <c r="AM43" s="159">
        <v>0.999</v>
      </c>
      <c r="AN43" s="158">
        <v>0.99399999999999999</v>
      </c>
      <c r="AO43" s="159">
        <v>0.996</v>
      </c>
      <c r="AP43" s="159">
        <v>0.996</v>
      </c>
      <c r="AQ43" s="159">
        <v>0.99399999999999999</v>
      </c>
      <c r="AR43" s="159">
        <v>0.99399999999999999</v>
      </c>
      <c r="AS43" s="158">
        <v>0.99099999999999999</v>
      </c>
      <c r="AT43" s="159">
        <v>0.99299999999999999</v>
      </c>
      <c r="AU43" s="159">
        <v>0.99299999999999999</v>
      </c>
      <c r="AV43" s="159">
        <v>0.99099999999999999</v>
      </c>
      <c r="AW43" s="159">
        <v>0.99099999999999999</v>
      </c>
      <c r="AX43" s="158">
        <v>0.99099999999999999</v>
      </c>
      <c r="AY43" s="159">
        <v>0.995</v>
      </c>
      <c r="AZ43" s="159">
        <v>0.995</v>
      </c>
      <c r="BA43" s="159">
        <v>0.99099999999999999</v>
      </c>
      <c r="BB43" s="159">
        <v>0.99099999999999999</v>
      </c>
      <c r="BC43" s="158">
        <v>0.99399999999999999</v>
      </c>
      <c r="BD43" s="159">
        <v>0.996</v>
      </c>
      <c r="BE43" s="159">
        <v>0.996</v>
      </c>
      <c r="BF43" s="159">
        <v>0.99399999999999999</v>
      </c>
      <c r="BG43" s="159">
        <v>0.99399999999999999</v>
      </c>
      <c r="BH43" s="158">
        <v>0.995</v>
      </c>
      <c r="BI43" s="159">
        <v>0.997</v>
      </c>
      <c r="BJ43" s="159">
        <v>0.997</v>
      </c>
      <c r="BK43" s="159">
        <v>0.995</v>
      </c>
      <c r="BL43" s="161">
        <v>0.995</v>
      </c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  <c r="CR43" s="290"/>
      <c r="CS43" s="290"/>
      <c r="CT43" s="290"/>
      <c r="CU43" s="290"/>
      <c r="CV43" s="290"/>
      <c r="CW43" s="290"/>
      <c r="CX43" s="290"/>
      <c r="CY43" s="290"/>
      <c r="CZ43" s="290"/>
      <c r="DA43" s="290"/>
      <c r="DB43" s="290"/>
      <c r="DC43" s="290"/>
      <c r="DD43" s="290"/>
      <c r="DE43" s="290"/>
      <c r="DF43" s="290"/>
      <c r="DG43" s="290"/>
      <c r="DH43" s="290"/>
      <c r="DI43" s="290"/>
      <c r="DJ43" s="290"/>
      <c r="DK43" s="290"/>
      <c r="DL43" s="290"/>
      <c r="DM43" s="290"/>
      <c r="DN43" s="290"/>
      <c r="DO43" s="290"/>
      <c r="DP43" s="290"/>
      <c r="DQ43" s="290"/>
      <c r="DR43" s="290"/>
      <c r="DS43" s="290"/>
      <c r="DT43" s="290"/>
      <c r="DU43" s="290"/>
      <c r="DV43" s="290"/>
      <c r="DW43" s="290"/>
      <c r="DX43" s="290"/>
      <c r="DY43" s="290"/>
      <c r="DZ43" s="290"/>
      <c r="EA43" s="290"/>
      <c r="EB43" s="290"/>
      <c r="EC43" s="290"/>
      <c r="ED43" s="290"/>
      <c r="EE43" s="290"/>
      <c r="EF43" s="290"/>
      <c r="EG43" s="290"/>
      <c r="EH43" s="290"/>
      <c r="EI43" s="290"/>
      <c r="EJ43" s="290"/>
      <c r="EK43" s="290"/>
      <c r="EL43" s="290"/>
      <c r="EM43" s="290"/>
      <c r="EN43" s="290"/>
      <c r="EO43" s="290"/>
      <c r="EP43" s="290"/>
      <c r="EQ43" s="290"/>
      <c r="ER43" s="290"/>
      <c r="ES43" s="290"/>
      <c r="ET43" s="290"/>
      <c r="EU43" s="290"/>
      <c r="EV43" s="290"/>
      <c r="EW43" s="290"/>
      <c r="EX43" s="290"/>
      <c r="EY43" s="290"/>
      <c r="EZ43" s="290"/>
      <c r="FA43" s="290"/>
      <c r="FB43" s="290"/>
      <c r="FC43" s="290"/>
      <c r="FD43" s="290"/>
      <c r="FE43" s="290"/>
      <c r="FF43" s="290"/>
      <c r="FG43" s="290"/>
      <c r="FH43" s="290"/>
      <c r="FI43" s="290"/>
      <c r="FJ43" s="290"/>
      <c r="FK43" s="290"/>
      <c r="FL43" s="290"/>
      <c r="FM43" s="290"/>
      <c r="FN43" s="290"/>
      <c r="FO43" s="290"/>
      <c r="FP43" s="290"/>
      <c r="FQ43" s="290"/>
      <c r="FR43" s="290"/>
      <c r="FS43" s="290"/>
      <c r="FT43" s="290"/>
      <c r="FU43" s="290"/>
      <c r="FV43" s="290"/>
      <c r="FW43" s="290"/>
      <c r="FX43" s="290"/>
      <c r="FY43" s="290"/>
      <c r="FZ43" s="290"/>
      <c r="GA43" s="290"/>
      <c r="GB43" s="290"/>
      <c r="GC43" s="290"/>
    </row>
    <row r="44" spans="1:185" s="49" customFormat="1" ht="15.75" thickBot="1" x14ac:dyDescent="0.3">
      <c r="A44" s="108" t="s">
        <v>135</v>
      </c>
      <c r="B44" s="192" t="s">
        <v>162</v>
      </c>
      <c r="C44" s="108" t="s">
        <v>94</v>
      </c>
      <c r="D44" s="174" t="s">
        <v>154</v>
      </c>
      <c r="E44" s="158">
        <v>0.996</v>
      </c>
      <c r="F44" s="159">
        <v>1</v>
      </c>
      <c r="G44" s="159">
        <v>1</v>
      </c>
      <c r="H44" s="159">
        <v>0.996</v>
      </c>
      <c r="I44" s="160">
        <v>0.996</v>
      </c>
      <c r="J44" s="158">
        <v>0.998</v>
      </c>
      <c r="K44" s="159">
        <v>1.002</v>
      </c>
      <c r="L44" s="159">
        <v>1.002</v>
      </c>
      <c r="M44" s="159">
        <v>0.998</v>
      </c>
      <c r="N44" s="161">
        <v>0.998</v>
      </c>
      <c r="O44" s="158">
        <v>0.998</v>
      </c>
      <c r="P44" s="159">
        <v>1</v>
      </c>
      <c r="Q44" s="159">
        <v>1</v>
      </c>
      <c r="R44" s="159">
        <v>0.998</v>
      </c>
      <c r="S44" s="160">
        <v>0.998</v>
      </c>
      <c r="T44" s="158">
        <v>1.0029999999999999</v>
      </c>
      <c r="U44" s="159">
        <v>1.004</v>
      </c>
      <c r="V44" s="159">
        <v>1.004</v>
      </c>
      <c r="W44" s="159">
        <v>1.0029999999999999</v>
      </c>
      <c r="X44" s="161">
        <v>1.0029999999999999</v>
      </c>
      <c r="Y44" s="158">
        <v>1.0029999999999999</v>
      </c>
      <c r="Z44" s="159">
        <v>1.004</v>
      </c>
      <c r="AA44" s="159">
        <v>1.004</v>
      </c>
      <c r="AB44" s="159">
        <v>1.0029999999999999</v>
      </c>
      <c r="AC44" s="159">
        <v>1.0029999999999999</v>
      </c>
      <c r="AD44" s="158">
        <v>1.0009999999999999</v>
      </c>
      <c r="AE44" s="159">
        <v>1.002</v>
      </c>
      <c r="AF44" s="159">
        <v>1.002</v>
      </c>
      <c r="AG44" s="159">
        <v>1.0009999999999999</v>
      </c>
      <c r="AH44" s="159">
        <v>1.0009999999999999</v>
      </c>
      <c r="AI44" s="158">
        <v>1.004</v>
      </c>
      <c r="AJ44" s="159">
        <v>1.004</v>
      </c>
      <c r="AK44" s="159">
        <v>1.004</v>
      </c>
      <c r="AL44" s="159">
        <v>1.004</v>
      </c>
      <c r="AM44" s="159">
        <v>1.004</v>
      </c>
      <c r="AN44" s="158">
        <v>0.996</v>
      </c>
      <c r="AO44" s="159">
        <v>0.997</v>
      </c>
      <c r="AP44" s="159">
        <v>0.997</v>
      </c>
      <c r="AQ44" s="159">
        <v>0.996</v>
      </c>
      <c r="AR44" s="159">
        <v>0.996</v>
      </c>
      <c r="AS44" s="158">
        <v>0.997</v>
      </c>
      <c r="AT44" s="159">
        <v>0.997</v>
      </c>
      <c r="AU44" s="159">
        <v>0.997</v>
      </c>
      <c r="AV44" s="159">
        <v>0.997</v>
      </c>
      <c r="AW44" s="159">
        <v>0.997</v>
      </c>
      <c r="AX44" s="158">
        <v>0.998</v>
      </c>
      <c r="AY44" s="159">
        <v>1.0009999999999999</v>
      </c>
      <c r="AZ44" s="159">
        <v>1.0009999999999999</v>
      </c>
      <c r="BA44" s="159">
        <v>0.998</v>
      </c>
      <c r="BB44" s="159">
        <v>0.998</v>
      </c>
      <c r="BC44" s="158">
        <v>1.0029999999999999</v>
      </c>
      <c r="BD44" s="159">
        <v>1.004</v>
      </c>
      <c r="BE44" s="159">
        <v>1.004</v>
      </c>
      <c r="BF44" s="159">
        <v>1.0029999999999999</v>
      </c>
      <c r="BG44" s="159">
        <v>1.0029999999999999</v>
      </c>
      <c r="BH44" s="158">
        <v>1.0049999999999999</v>
      </c>
      <c r="BI44" s="159">
        <v>1.0049999999999999</v>
      </c>
      <c r="BJ44" s="159">
        <v>1.0049999999999999</v>
      </c>
      <c r="BK44" s="159">
        <v>1.0049999999999999</v>
      </c>
      <c r="BL44" s="161">
        <v>1.0049999999999999</v>
      </c>
      <c r="BN44" s="290"/>
      <c r="BO44" s="290"/>
      <c r="BP44" s="290"/>
      <c r="BQ44" s="290"/>
      <c r="BR44" s="290"/>
      <c r="BS44" s="290"/>
      <c r="BT44" s="290"/>
      <c r="BU44" s="290"/>
      <c r="BV44" s="290"/>
      <c r="BW44" s="290"/>
      <c r="BX44" s="290"/>
      <c r="BY44" s="290"/>
      <c r="BZ44" s="290"/>
      <c r="CA44" s="290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  <c r="CR44" s="290"/>
      <c r="CS44" s="290"/>
      <c r="CT44" s="290"/>
      <c r="CU44" s="290"/>
      <c r="CV44" s="290"/>
      <c r="CW44" s="290"/>
      <c r="CX44" s="290"/>
      <c r="CY44" s="290"/>
      <c r="CZ44" s="290"/>
      <c r="DA44" s="290"/>
      <c r="DB44" s="290"/>
      <c r="DC44" s="290"/>
      <c r="DD44" s="290"/>
      <c r="DE44" s="290"/>
      <c r="DF44" s="290"/>
      <c r="DG44" s="290"/>
      <c r="DH44" s="290"/>
      <c r="DI44" s="290"/>
      <c r="DJ44" s="290"/>
      <c r="DK44" s="290"/>
      <c r="DL44" s="290"/>
      <c r="DM44" s="290"/>
      <c r="DN44" s="290"/>
      <c r="DO44" s="290"/>
      <c r="DP44" s="290"/>
      <c r="DQ44" s="290"/>
      <c r="DR44" s="290"/>
      <c r="DS44" s="290"/>
      <c r="DT44" s="290"/>
      <c r="DU44" s="290"/>
      <c r="DV44" s="290"/>
      <c r="DW44" s="290"/>
      <c r="DX44" s="290"/>
      <c r="DY44" s="290"/>
      <c r="DZ44" s="290"/>
      <c r="EA44" s="290"/>
      <c r="EB44" s="290"/>
      <c r="EC44" s="290"/>
      <c r="ED44" s="290"/>
      <c r="EE44" s="290"/>
      <c r="EF44" s="290"/>
      <c r="EG44" s="290"/>
      <c r="EH44" s="290"/>
      <c r="EI44" s="290"/>
      <c r="EJ44" s="290"/>
      <c r="EK44" s="290"/>
      <c r="EL44" s="290"/>
      <c r="EM44" s="290"/>
      <c r="EN44" s="290"/>
      <c r="EO44" s="290"/>
      <c r="EP44" s="290"/>
      <c r="EQ44" s="290"/>
      <c r="ER44" s="290"/>
      <c r="ES44" s="290"/>
      <c r="ET44" s="290"/>
      <c r="EU44" s="290"/>
      <c r="EV44" s="290"/>
      <c r="EW44" s="290"/>
      <c r="EX44" s="290"/>
      <c r="EY44" s="290"/>
      <c r="EZ44" s="290"/>
      <c r="FA44" s="290"/>
      <c r="FB44" s="290"/>
      <c r="FC44" s="290"/>
      <c r="FD44" s="290"/>
      <c r="FE44" s="290"/>
      <c r="FF44" s="290"/>
      <c r="FG44" s="290"/>
      <c r="FH44" s="290"/>
      <c r="FI44" s="290"/>
      <c r="FJ44" s="290"/>
      <c r="FK44" s="290"/>
      <c r="FL44" s="290"/>
      <c r="FM44" s="290"/>
      <c r="FN44" s="290"/>
      <c r="FO44" s="290"/>
      <c r="FP44" s="290"/>
      <c r="FQ44" s="290"/>
      <c r="FR44" s="290"/>
      <c r="FS44" s="290"/>
      <c r="FT44" s="290"/>
      <c r="FU44" s="290"/>
      <c r="FV44" s="290"/>
      <c r="FW44" s="290"/>
      <c r="FX44" s="290"/>
      <c r="FY44" s="290"/>
      <c r="FZ44" s="290"/>
      <c r="GA44" s="290"/>
      <c r="GB44" s="290"/>
      <c r="GC44" s="290"/>
    </row>
    <row r="45" spans="1:185" s="49" customFormat="1" ht="15.75" thickBot="1" x14ac:dyDescent="0.3">
      <c r="A45" s="108" t="s">
        <v>137</v>
      </c>
      <c r="B45" s="192" t="s">
        <v>162</v>
      </c>
      <c r="C45" s="108" t="s">
        <v>97</v>
      </c>
      <c r="D45" s="174" t="s">
        <v>156</v>
      </c>
      <c r="E45" s="158">
        <v>0.98499999999999999</v>
      </c>
      <c r="F45" s="159">
        <v>0.99</v>
      </c>
      <c r="G45" s="159">
        <v>0.99</v>
      </c>
      <c r="H45" s="159">
        <v>0.98499999999999999</v>
      </c>
      <c r="I45" s="160">
        <v>0.98499999999999999</v>
      </c>
      <c r="J45" s="158">
        <v>0.98699999999999999</v>
      </c>
      <c r="K45" s="159">
        <v>0.99199999999999999</v>
      </c>
      <c r="L45" s="159">
        <v>0.99199999999999999</v>
      </c>
      <c r="M45" s="159">
        <v>0.98699999999999999</v>
      </c>
      <c r="N45" s="161">
        <v>0.98699999999999999</v>
      </c>
      <c r="O45" s="158">
        <v>0.98599999999999999</v>
      </c>
      <c r="P45" s="159">
        <v>0.99</v>
      </c>
      <c r="Q45" s="159">
        <v>0.99</v>
      </c>
      <c r="R45" s="159">
        <v>0.98599999999999999</v>
      </c>
      <c r="S45" s="160">
        <v>0.98599999999999999</v>
      </c>
      <c r="T45" s="158">
        <v>0.99</v>
      </c>
      <c r="U45" s="159">
        <v>0.99299999999999999</v>
      </c>
      <c r="V45" s="159">
        <v>0.99299999999999999</v>
      </c>
      <c r="W45" s="159">
        <v>0.99</v>
      </c>
      <c r="X45" s="161">
        <v>0.99</v>
      </c>
      <c r="Y45" s="158">
        <v>0.99</v>
      </c>
      <c r="Z45" s="159">
        <v>0.99299999999999999</v>
      </c>
      <c r="AA45" s="159">
        <v>0.99299999999999999</v>
      </c>
      <c r="AB45" s="159">
        <v>0.99</v>
      </c>
      <c r="AC45" s="159">
        <v>0.99</v>
      </c>
      <c r="AD45" s="158">
        <v>0.98799999999999999</v>
      </c>
      <c r="AE45" s="159">
        <v>0.99099999999999999</v>
      </c>
      <c r="AF45" s="159">
        <v>0.99099999999999999</v>
      </c>
      <c r="AG45" s="159">
        <v>0.98799999999999999</v>
      </c>
      <c r="AH45" s="159">
        <v>0.98799999999999999</v>
      </c>
      <c r="AI45" s="158">
        <v>0.98899999999999999</v>
      </c>
      <c r="AJ45" s="159">
        <v>0.99</v>
      </c>
      <c r="AK45" s="159">
        <v>0.99</v>
      </c>
      <c r="AL45" s="159">
        <v>0.98899999999999999</v>
      </c>
      <c r="AM45" s="159">
        <v>0.98899999999999999</v>
      </c>
      <c r="AN45" s="158">
        <v>0.98299999999999998</v>
      </c>
      <c r="AO45" s="159">
        <v>0.98499999999999999</v>
      </c>
      <c r="AP45" s="159">
        <v>0.98499999999999999</v>
      </c>
      <c r="AQ45" s="159">
        <v>0.98299999999999998</v>
      </c>
      <c r="AR45" s="159">
        <v>0.98299999999999998</v>
      </c>
      <c r="AS45" s="158">
        <v>0.98099999999999998</v>
      </c>
      <c r="AT45" s="159">
        <v>0.98299999999999998</v>
      </c>
      <c r="AU45" s="159">
        <v>0.98299999999999998</v>
      </c>
      <c r="AV45" s="159">
        <v>0.98099999999999998</v>
      </c>
      <c r="AW45" s="159">
        <v>0.98099999999999998</v>
      </c>
      <c r="AX45" s="158">
        <v>0.98099999999999998</v>
      </c>
      <c r="AY45" s="159">
        <v>0.98499999999999999</v>
      </c>
      <c r="AZ45" s="159">
        <v>0.98499999999999999</v>
      </c>
      <c r="BA45" s="159">
        <v>0.98099999999999998</v>
      </c>
      <c r="BB45" s="159">
        <v>0.98099999999999998</v>
      </c>
      <c r="BC45" s="158">
        <v>0.98299999999999998</v>
      </c>
      <c r="BD45" s="159">
        <v>0.98599999999999999</v>
      </c>
      <c r="BE45" s="159">
        <v>0.98599999999999999</v>
      </c>
      <c r="BF45" s="159">
        <v>0.98299999999999998</v>
      </c>
      <c r="BG45" s="159">
        <v>0.98299999999999998</v>
      </c>
      <c r="BH45" s="158">
        <v>0.98499999999999999</v>
      </c>
      <c r="BI45" s="159">
        <v>0.98699999999999999</v>
      </c>
      <c r="BJ45" s="159">
        <v>0.98699999999999999</v>
      </c>
      <c r="BK45" s="159">
        <v>0.98499999999999999</v>
      </c>
      <c r="BL45" s="161">
        <v>0.98499999999999999</v>
      </c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  <c r="CR45" s="290"/>
      <c r="CS45" s="290"/>
      <c r="CT45" s="290"/>
      <c r="CU45" s="290"/>
      <c r="CV45" s="290"/>
      <c r="CW45" s="290"/>
      <c r="CX45" s="290"/>
      <c r="CY45" s="290"/>
      <c r="CZ45" s="290"/>
      <c r="DA45" s="290"/>
      <c r="DB45" s="290"/>
      <c r="DC45" s="290"/>
      <c r="DD45" s="290"/>
      <c r="DE45" s="290"/>
      <c r="DF45" s="290"/>
      <c r="DG45" s="290"/>
      <c r="DH45" s="290"/>
      <c r="DI45" s="290"/>
      <c r="DJ45" s="290"/>
      <c r="DK45" s="290"/>
      <c r="DL45" s="290"/>
      <c r="DM45" s="290"/>
      <c r="DN45" s="290"/>
      <c r="DO45" s="290"/>
      <c r="DP45" s="290"/>
      <c r="DQ45" s="290"/>
      <c r="DR45" s="290"/>
      <c r="DS45" s="290"/>
      <c r="DT45" s="290"/>
      <c r="DU45" s="290"/>
      <c r="DV45" s="290"/>
      <c r="DW45" s="290"/>
      <c r="DX45" s="290"/>
      <c r="DY45" s="290"/>
      <c r="DZ45" s="290"/>
      <c r="EA45" s="290"/>
      <c r="EB45" s="290"/>
      <c r="EC45" s="290"/>
      <c r="ED45" s="290"/>
      <c r="EE45" s="290"/>
      <c r="EF45" s="290"/>
      <c r="EG45" s="290"/>
      <c r="EH45" s="290"/>
      <c r="EI45" s="290"/>
      <c r="EJ45" s="290"/>
      <c r="EK45" s="290"/>
      <c r="EL45" s="290"/>
      <c r="EM45" s="290"/>
      <c r="EN45" s="290"/>
      <c r="EO45" s="290"/>
      <c r="EP45" s="290"/>
      <c r="EQ45" s="290"/>
      <c r="ER45" s="290"/>
      <c r="ES45" s="290"/>
      <c r="ET45" s="290"/>
      <c r="EU45" s="290"/>
      <c r="EV45" s="290"/>
      <c r="EW45" s="290"/>
      <c r="EX45" s="290"/>
      <c r="EY45" s="290"/>
      <c r="EZ45" s="290"/>
      <c r="FA45" s="290"/>
      <c r="FB45" s="290"/>
      <c r="FC45" s="290"/>
      <c r="FD45" s="290"/>
      <c r="FE45" s="290"/>
      <c r="FF45" s="290"/>
      <c r="FG45" s="290"/>
      <c r="FH45" s="290"/>
      <c r="FI45" s="290"/>
      <c r="FJ45" s="290"/>
      <c r="FK45" s="290"/>
      <c r="FL45" s="290"/>
      <c r="FM45" s="290"/>
      <c r="FN45" s="290"/>
      <c r="FO45" s="290"/>
      <c r="FP45" s="290"/>
      <c r="FQ45" s="290"/>
      <c r="FR45" s="290"/>
      <c r="FS45" s="290"/>
      <c r="FT45" s="290"/>
      <c r="FU45" s="290"/>
      <c r="FV45" s="290"/>
      <c r="FW45" s="290"/>
      <c r="FX45" s="290"/>
      <c r="FY45" s="290"/>
      <c r="FZ45" s="290"/>
      <c r="GA45" s="290"/>
      <c r="GB45" s="290"/>
      <c r="GC45" s="290"/>
    </row>
    <row r="46" spans="1:185" s="49" customFormat="1" ht="15.75" thickBot="1" x14ac:dyDescent="0.3">
      <c r="A46" s="108" t="s">
        <v>138</v>
      </c>
      <c r="B46" s="192" t="s">
        <v>162</v>
      </c>
      <c r="C46" s="108" t="s">
        <v>96</v>
      </c>
      <c r="D46" s="174" t="s">
        <v>156</v>
      </c>
      <c r="E46" s="158">
        <v>0.98499999999999999</v>
      </c>
      <c r="F46" s="159">
        <v>0.99</v>
      </c>
      <c r="G46" s="159">
        <v>0.99</v>
      </c>
      <c r="H46" s="159">
        <v>0.98499999999999999</v>
      </c>
      <c r="I46" s="160">
        <v>0.98499999999999999</v>
      </c>
      <c r="J46" s="158">
        <v>0.98699999999999999</v>
      </c>
      <c r="K46" s="159">
        <v>0.99199999999999999</v>
      </c>
      <c r="L46" s="159">
        <v>0.99199999999999999</v>
      </c>
      <c r="M46" s="159">
        <v>0.98699999999999999</v>
      </c>
      <c r="N46" s="161">
        <v>0.98699999999999999</v>
      </c>
      <c r="O46" s="158">
        <v>0.98599999999999999</v>
      </c>
      <c r="P46" s="159">
        <v>0.99</v>
      </c>
      <c r="Q46" s="159">
        <v>0.99</v>
      </c>
      <c r="R46" s="159">
        <v>0.98599999999999999</v>
      </c>
      <c r="S46" s="160">
        <v>0.98599999999999999</v>
      </c>
      <c r="T46" s="158">
        <v>0.99</v>
      </c>
      <c r="U46" s="159">
        <v>0.99299999999999999</v>
      </c>
      <c r="V46" s="159">
        <v>0.99299999999999999</v>
      </c>
      <c r="W46" s="159">
        <v>0.99</v>
      </c>
      <c r="X46" s="161">
        <v>0.99</v>
      </c>
      <c r="Y46" s="158">
        <v>0.99</v>
      </c>
      <c r="Z46" s="159">
        <v>0.99299999999999999</v>
      </c>
      <c r="AA46" s="159">
        <v>0.99299999999999999</v>
      </c>
      <c r="AB46" s="159">
        <v>0.99</v>
      </c>
      <c r="AC46" s="159">
        <v>0.99</v>
      </c>
      <c r="AD46" s="158">
        <v>0.98799999999999999</v>
      </c>
      <c r="AE46" s="159">
        <v>0.99099999999999999</v>
      </c>
      <c r="AF46" s="159">
        <v>0.99099999999999999</v>
      </c>
      <c r="AG46" s="159">
        <v>0.98799999999999999</v>
      </c>
      <c r="AH46" s="159">
        <v>0.98799999999999999</v>
      </c>
      <c r="AI46" s="158">
        <v>0.98899999999999999</v>
      </c>
      <c r="AJ46" s="159">
        <v>0.99</v>
      </c>
      <c r="AK46" s="159">
        <v>0.99</v>
      </c>
      <c r="AL46" s="159">
        <v>0.98899999999999999</v>
      </c>
      <c r="AM46" s="159">
        <v>0.98899999999999999</v>
      </c>
      <c r="AN46" s="158">
        <v>0.98299999999999998</v>
      </c>
      <c r="AO46" s="159">
        <v>0.98499999999999999</v>
      </c>
      <c r="AP46" s="159">
        <v>0.98499999999999999</v>
      </c>
      <c r="AQ46" s="159">
        <v>0.98299999999999998</v>
      </c>
      <c r="AR46" s="159">
        <v>0.98299999999999998</v>
      </c>
      <c r="AS46" s="158">
        <v>0.98099999999999998</v>
      </c>
      <c r="AT46" s="159">
        <v>0.98299999999999998</v>
      </c>
      <c r="AU46" s="159">
        <v>0.98299999999999998</v>
      </c>
      <c r="AV46" s="159">
        <v>0.98099999999999998</v>
      </c>
      <c r="AW46" s="159">
        <v>0.98099999999999998</v>
      </c>
      <c r="AX46" s="158">
        <v>0.98099999999999998</v>
      </c>
      <c r="AY46" s="159">
        <v>0.98499999999999999</v>
      </c>
      <c r="AZ46" s="159">
        <v>0.98499999999999999</v>
      </c>
      <c r="BA46" s="159">
        <v>0.98099999999999998</v>
      </c>
      <c r="BB46" s="159">
        <v>0.98099999999999998</v>
      </c>
      <c r="BC46" s="158">
        <v>0.98299999999999998</v>
      </c>
      <c r="BD46" s="159">
        <v>0.98599999999999999</v>
      </c>
      <c r="BE46" s="159">
        <v>0.98599999999999999</v>
      </c>
      <c r="BF46" s="159">
        <v>0.98299999999999998</v>
      </c>
      <c r="BG46" s="159">
        <v>0.98299999999999998</v>
      </c>
      <c r="BH46" s="158">
        <v>0.98499999999999999</v>
      </c>
      <c r="BI46" s="159">
        <v>0.98699999999999999</v>
      </c>
      <c r="BJ46" s="159">
        <v>0.98699999999999999</v>
      </c>
      <c r="BK46" s="159">
        <v>0.98499999999999999</v>
      </c>
      <c r="BL46" s="161">
        <v>0.98499999999999999</v>
      </c>
      <c r="BN46" s="290"/>
      <c r="BO46" s="290"/>
      <c r="BP46" s="290"/>
      <c r="BQ46" s="290"/>
      <c r="BR46" s="290"/>
      <c r="BS46" s="290"/>
      <c r="BT46" s="290"/>
      <c r="BU46" s="290"/>
      <c r="BV46" s="290"/>
      <c r="BW46" s="290"/>
      <c r="BX46" s="290"/>
      <c r="BY46" s="290"/>
      <c r="BZ46" s="290"/>
      <c r="CA46" s="290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90"/>
      <c r="DH46" s="290"/>
      <c r="DI46" s="290"/>
      <c r="DJ46" s="290"/>
      <c r="DK46" s="290"/>
      <c r="DL46" s="290"/>
      <c r="DM46" s="290"/>
      <c r="DN46" s="290"/>
      <c r="DO46" s="290"/>
      <c r="DP46" s="290"/>
      <c r="DQ46" s="290"/>
      <c r="DR46" s="290"/>
      <c r="DS46" s="290"/>
      <c r="DT46" s="290"/>
      <c r="DU46" s="290"/>
      <c r="DV46" s="290"/>
      <c r="DW46" s="290"/>
      <c r="DX46" s="290"/>
      <c r="DY46" s="290"/>
      <c r="DZ46" s="290"/>
      <c r="EA46" s="290"/>
      <c r="EB46" s="290"/>
      <c r="EC46" s="290"/>
      <c r="ED46" s="290"/>
      <c r="EE46" s="290"/>
      <c r="EF46" s="290"/>
      <c r="EG46" s="290"/>
      <c r="EH46" s="290"/>
      <c r="EI46" s="290"/>
      <c r="EJ46" s="290"/>
      <c r="EK46" s="290"/>
      <c r="EL46" s="290"/>
      <c r="EM46" s="290"/>
      <c r="EN46" s="290"/>
      <c r="EO46" s="290"/>
      <c r="EP46" s="290"/>
      <c r="EQ46" s="290"/>
      <c r="ER46" s="290"/>
      <c r="ES46" s="290"/>
      <c r="ET46" s="290"/>
      <c r="EU46" s="290"/>
      <c r="EV46" s="290"/>
      <c r="EW46" s="290"/>
      <c r="EX46" s="290"/>
      <c r="EY46" s="290"/>
      <c r="EZ46" s="290"/>
      <c r="FA46" s="290"/>
      <c r="FB46" s="290"/>
      <c r="FC46" s="290"/>
      <c r="FD46" s="290"/>
      <c r="FE46" s="290"/>
      <c r="FF46" s="290"/>
      <c r="FG46" s="290"/>
      <c r="FH46" s="290"/>
      <c r="FI46" s="290"/>
      <c r="FJ46" s="290"/>
      <c r="FK46" s="290"/>
      <c r="FL46" s="290"/>
      <c r="FM46" s="290"/>
      <c r="FN46" s="290"/>
      <c r="FO46" s="290"/>
      <c r="FP46" s="290"/>
      <c r="FQ46" s="290"/>
      <c r="FR46" s="290"/>
      <c r="FS46" s="290"/>
      <c r="FT46" s="290"/>
      <c r="FU46" s="290"/>
      <c r="FV46" s="290"/>
      <c r="FW46" s="290"/>
      <c r="FX46" s="290"/>
      <c r="FY46" s="290"/>
      <c r="FZ46" s="290"/>
      <c r="GA46" s="290"/>
      <c r="GB46" s="290"/>
      <c r="GC46" s="290"/>
    </row>
    <row r="47" spans="1:185" s="49" customFormat="1" ht="15.75" thickBot="1" x14ac:dyDescent="0.3">
      <c r="A47" s="108" t="s">
        <v>139</v>
      </c>
      <c r="B47" s="192" t="s">
        <v>162</v>
      </c>
      <c r="C47" s="108" t="s">
        <v>99</v>
      </c>
      <c r="D47" s="174" t="s">
        <v>155</v>
      </c>
      <c r="E47" s="158">
        <v>0.99299999999999999</v>
      </c>
      <c r="F47" s="159">
        <v>0.997</v>
      </c>
      <c r="G47" s="159">
        <v>0.997</v>
      </c>
      <c r="H47" s="159">
        <v>0.99299999999999999</v>
      </c>
      <c r="I47" s="160">
        <v>0.99299999999999999</v>
      </c>
      <c r="J47" s="158">
        <v>0.995</v>
      </c>
      <c r="K47" s="159">
        <v>0.999</v>
      </c>
      <c r="L47" s="159">
        <v>0.999</v>
      </c>
      <c r="M47" s="159">
        <v>0.995</v>
      </c>
      <c r="N47" s="161">
        <v>0.995</v>
      </c>
      <c r="O47" s="158">
        <v>0.99399999999999999</v>
      </c>
      <c r="P47" s="159">
        <v>0.997</v>
      </c>
      <c r="Q47" s="159">
        <v>0.997</v>
      </c>
      <c r="R47" s="159">
        <v>0.99399999999999999</v>
      </c>
      <c r="S47" s="160">
        <v>0.99399999999999999</v>
      </c>
      <c r="T47" s="158">
        <v>0.999</v>
      </c>
      <c r="U47" s="159">
        <v>1.0009999999999999</v>
      </c>
      <c r="V47" s="159">
        <v>1.0009999999999999</v>
      </c>
      <c r="W47" s="159">
        <v>0.999</v>
      </c>
      <c r="X47" s="161">
        <v>0.999</v>
      </c>
      <c r="Y47" s="158">
        <v>0.999</v>
      </c>
      <c r="Z47" s="159">
        <v>1.0009999999999999</v>
      </c>
      <c r="AA47" s="159">
        <v>1.0009999999999999</v>
      </c>
      <c r="AB47" s="159">
        <v>0.999</v>
      </c>
      <c r="AC47" s="159">
        <v>0.999</v>
      </c>
      <c r="AD47" s="158">
        <v>0.997</v>
      </c>
      <c r="AE47" s="159">
        <v>0.999</v>
      </c>
      <c r="AF47" s="159">
        <v>0.999</v>
      </c>
      <c r="AG47" s="159">
        <v>0.997</v>
      </c>
      <c r="AH47" s="159">
        <v>0.997</v>
      </c>
      <c r="AI47" s="158">
        <v>0.999</v>
      </c>
      <c r="AJ47" s="159">
        <v>1</v>
      </c>
      <c r="AK47" s="159">
        <v>1</v>
      </c>
      <c r="AL47" s="159">
        <v>0.999</v>
      </c>
      <c r="AM47" s="159">
        <v>0.999</v>
      </c>
      <c r="AN47" s="158">
        <v>0.99199999999999999</v>
      </c>
      <c r="AO47" s="159">
        <v>0.99399999999999999</v>
      </c>
      <c r="AP47" s="159">
        <v>0.99399999999999999</v>
      </c>
      <c r="AQ47" s="159">
        <v>0.99199999999999999</v>
      </c>
      <c r="AR47" s="159">
        <v>0.99199999999999999</v>
      </c>
      <c r="AS47" s="158">
        <v>0.99199999999999999</v>
      </c>
      <c r="AT47" s="159">
        <v>0.99299999999999999</v>
      </c>
      <c r="AU47" s="159">
        <v>0.99299999999999999</v>
      </c>
      <c r="AV47" s="159">
        <v>0.99199999999999999</v>
      </c>
      <c r="AW47" s="159">
        <v>0.99199999999999999</v>
      </c>
      <c r="AX47" s="158">
        <v>0.99299999999999999</v>
      </c>
      <c r="AY47" s="159">
        <v>0.997</v>
      </c>
      <c r="AZ47" s="159">
        <v>0.997</v>
      </c>
      <c r="BA47" s="159">
        <v>0.99299999999999999</v>
      </c>
      <c r="BB47" s="159">
        <v>0.99299999999999999</v>
      </c>
      <c r="BC47" s="158">
        <v>0.997</v>
      </c>
      <c r="BD47" s="159">
        <v>1</v>
      </c>
      <c r="BE47" s="159">
        <v>1</v>
      </c>
      <c r="BF47" s="159">
        <v>0.997</v>
      </c>
      <c r="BG47" s="159">
        <v>0.997</v>
      </c>
      <c r="BH47" s="158">
        <v>0.998</v>
      </c>
      <c r="BI47" s="159">
        <v>1</v>
      </c>
      <c r="BJ47" s="159">
        <v>1</v>
      </c>
      <c r="BK47" s="159">
        <v>0.998</v>
      </c>
      <c r="BL47" s="161">
        <v>0.998</v>
      </c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  <c r="CR47" s="290"/>
      <c r="CS47" s="290"/>
      <c r="CT47" s="290"/>
      <c r="CU47" s="290"/>
      <c r="CV47" s="290"/>
      <c r="CW47" s="290"/>
      <c r="CX47" s="290"/>
      <c r="CY47" s="290"/>
      <c r="CZ47" s="290"/>
      <c r="DA47" s="290"/>
      <c r="DB47" s="290"/>
      <c r="DC47" s="290"/>
      <c r="DD47" s="290"/>
      <c r="DE47" s="290"/>
      <c r="DF47" s="290"/>
      <c r="DG47" s="290"/>
      <c r="DH47" s="290"/>
      <c r="DI47" s="290"/>
      <c r="DJ47" s="290"/>
      <c r="DK47" s="290"/>
      <c r="DL47" s="290"/>
      <c r="DM47" s="290"/>
      <c r="DN47" s="290"/>
      <c r="DO47" s="290"/>
      <c r="DP47" s="290"/>
      <c r="DQ47" s="290"/>
      <c r="DR47" s="290"/>
      <c r="DS47" s="290"/>
      <c r="DT47" s="290"/>
      <c r="DU47" s="290"/>
      <c r="DV47" s="290"/>
      <c r="DW47" s="290"/>
      <c r="DX47" s="290"/>
      <c r="DY47" s="290"/>
      <c r="DZ47" s="290"/>
      <c r="EA47" s="290"/>
      <c r="EB47" s="290"/>
      <c r="EC47" s="290"/>
      <c r="ED47" s="290"/>
      <c r="EE47" s="290"/>
      <c r="EF47" s="290"/>
      <c r="EG47" s="290"/>
      <c r="EH47" s="290"/>
      <c r="EI47" s="290"/>
      <c r="EJ47" s="290"/>
      <c r="EK47" s="290"/>
      <c r="EL47" s="290"/>
      <c r="EM47" s="290"/>
      <c r="EN47" s="290"/>
      <c r="EO47" s="290"/>
      <c r="EP47" s="290"/>
      <c r="EQ47" s="290"/>
      <c r="ER47" s="290"/>
      <c r="ES47" s="290"/>
      <c r="ET47" s="290"/>
      <c r="EU47" s="290"/>
      <c r="EV47" s="290"/>
      <c r="EW47" s="290"/>
      <c r="EX47" s="290"/>
      <c r="EY47" s="290"/>
      <c r="EZ47" s="290"/>
      <c r="FA47" s="290"/>
      <c r="FB47" s="290"/>
      <c r="FC47" s="290"/>
      <c r="FD47" s="290"/>
      <c r="FE47" s="290"/>
      <c r="FF47" s="290"/>
      <c r="FG47" s="290"/>
      <c r="FH47" s="290"/>
      <c r="FI47" s="290"/>
      <c r="FJ47" s="290"/>
      <c r="FK47" s="290"/>
      <c r="FL47" s="290"/>
      <c r="FM47" s="290"/>
      <c r="FN47" s="290"/>
      <c r="FO47" s="290"/>
      <c r="FP47" s="290"/>
      <c r="FQ47" s="290"/>
      <c r="FR47" s="290"/>
      <c r="FS47" s="290"/>
      <c r="FT47" s="290"/>
      <c r="FU47" s="290"/>
      <c r="FV47" s="290"/>
      <c r="FW47" s="290"/>
      <c r="FX47" s="290"/>
      <c r="FY47" s="290"/>
      <c r="FZ47" s="290"/>
      <c r="GA47" s="290"/>
      <c r="GB47" s="290"/>
      <c r="GC47" s="290"/>
    </row>
    <row r="48" spans="1:185" s="49" customFormat="1" ht="15.75" thickBot="1" x14ac:dyDescent="0.3">
      <c r="A48" s="108" t="s">
        <v>140</v>
      </c>
      <c r="B48" s="192" t="s">
        <v>162</v>
      </c>
      <c r="C48" s="108" t="s">
        <v>100</v>
      </c>
      <c r="D48" s="174" t="s">
        <v>157</v>
      </c>
      <c r="E48" s="158">
        <v>1.0129999999999999</v>
      </c>
      <c r="F48" s="159">
        <v>1.0149999999999999</v>
      </c>
      <c r="G48" s="159">
        <v>1.0149999999999999</v>
      </c>
      <c r="H48" s="159">
        <v>1.0129999999999999</v>
      </c>
      <c r="I48" s="160">
        <v>1.0129999999999999</v>
      </c>
      <c r="J48" s="158">
        <v>1.016</v>
      </c>
      <c r="K48" s="159">
        <v>1.018</v>
      </c>
      <c r="L48" s="159">
        <v>1.018</v>
      </c>
      <c r="M48" s="159">
        <v>1.016</v>
      </c>
      <c r="N48" s="161">
        <v>1.016</v>
      </c>
      <c r="O48" s="158">
        <v>1.014</v>
      </c>
      <c r="P48" s="159">
        <v>1.016</v>
      </c>
      <c r="Q48" s="159">
        <v>1.016</v>
      </c>
      <c r="R48" s="159">
        <v>1.014</v>
      </c>
      <c r="S48" s="160">
        <v>1.014</v>
      </c>
      <c r="T48" s="158">
        <v>1.0189999999999999</v>
      </c>
      <c r="U48" s="159">
        <v>1.0189999999999999</v>
      </c>
      <c r="V48" s="159">
        <v>1.0189999999999999</v>
      </c>
      <c r="W48" s="159">
        <v>1.0189999999999999</v>
      </c>
      <c r="X48" s="161">
        <v>1.0189999999999999</v>
      </c>
      <c r="Y48" s="158">
        <v>1.02</v>
      </c>
      <c r="Z48" s="159">
        <v>1.02</v>
      </c>
      <c r="AA48" s="159">
        <v>1.02</v>
      </c>
      <c r="AB48" s="159">
        <v>1.02</v>
      </c>
      <c r="AC48" s="159">
        <v>1.02</v>
      </c>
      <c r="AD48" s="158">
        <v>1.018</v>
      </c>
      <c r="AE48" s="159">
        <v>1.018</v>
      </c>
      <c r="AF48" s="159">
        <v>1.018</v>
      </c>
      <c r="AG48" s="159">
        <v>1.018</v>
      </c>
      <c r="AH48" s="159">
        <v>1.018</v>
      </c>
      <c r="AI48" s="158">
        <v>1.0189999999999999</v>
      </c>
      <c r="AJ48" s="159">
        <v>1.016</v>
      </c>
      <c r="AK48" s="159">
        <v>1.016</v>
      </c>
      <c r="AL48" s="159">
        <v>1.0189999999999999</v>
      </c>
      <c r="AM48" s="159">
        <v>1.0189999999999999</v>
      </c>
      <c r="AN48" s="158">
        <v>1.0129999999999999</v>
      </c>
      <c r="AO48" s="159">
        <v>1.012</v>
      </c>
      <c r="AP48" s="159">
        <v>1.012</v>
      </c>
      <c r="AQ48" s="159">
        <v>1.0129999999999999</v>
      </c>
      <c r="AR48" s="159">
        <v>1.0129999999999999</v>
      </c>
      <c r="AS48" s="158">
        <v>1.008</v>
      </c>
      <c r="AT48" s="159">
        <v>1.008</v>
      </c>
      <c r="AU48" s="159">
        <v>1.008</v>
      </c>
      <c r="AV48" s="159">
        <v>1.008</v>
      </c>
      <c r="AW48" s="159">
        <v>1.008</v>
      </c>
      <c r="AX48" s="158">
        <v>1.01</v>
      </c>
      <c r="AY48" s="159">
        <v>1.01</v>
      </c>
      <c r="AZ48" s="159">
        <v>1.01</v>
      </c>
      <c r="BA48" s="159">
        <v>1.01</v>
      </c>
      <c r="BB48" s="159">
        <v>1.01</v>
      </c>
      <c r="BC48" s="158">
        <v>1.0109999999999999</v>
      </c>
      <c r="BD48" s="159">
        <v>1.0089999999999999</v>
      </c>
      <c r="BE48" s="159">
        <v>1.0089999999999999</v>
      </c>
      <c r="BF48" s="159">
        <v>1.0109999999999999</v>
      </c>
      <c r="BG48" s="159">
        <v>1.0109999999999999</v>
      </c>
      <c r="BH48" s="158">
        <v>1.0129999999999999</v>
      </c>
      <c r="BI48" s="159">
        <v>1.01</v>
      </c>
      <c r="BJ48" s="159">
        <v>1.01</v>
      </c>
      <c r="BK48" s="159">
        <v>1.0129999999999999</v>
      </c>
      <c r="BL48" s="161">
        <v>1.0129999999999999</v>
      </c>
      <c r="BN48" s="290"/>
      <c r="BO48" s="290"/>
      <c r="BP48" s="290"/>
      <c r="BQ48" s="290"/>
      <c r="BR48" s="290"/>
      <c r="BS48" s="290"/>
      <c r="BT48" s="290"/>
      <c r="BU48" s="290"/>
      <c r="BV48" s="290"/>
      <c r="BW48" s="290"/>
      <c r="BX48" s="290"/>
      <c r="BY48" s="290"/>
      <c r="BZ48" s="290"/>
      <c r="CA48" s="290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0"/>
      <c r="DO48" s="290"/>
      <c r="DP48" s="290"/>
      <c r="DQ48" s="290"/>
      <c r="DR48" s="290"/>
      <c r="DS48" s="290"/>
      <c r="DT48" s="290"/>
      <c r="DU48" s="290"/>
      <c r="DV48" s="290"/>
      <c r="DW48" s="290"/>
      <c r="DX48" s="290"/>
      <c r="DY48" s="290"/>
      <c r="DZ48" s="290"/>
      <c r="EA48" s="290"/>
      <c r="EB48" s="290"/>
      <c r="EC48" s="290"/>
      <c r="ED48" s="290"/>
      <c r="EE48" s="290"/>
      <c r="EF48" s="290"/>
      <c r="EG48" s="290"/>
      <c r="EH48" s="290"/>
      <c r="EI48" s="290"/>
      <c r="EJ48" s="290"/>
      <c r="EK48" s="290"/>
      <c r="EL48" s="290"/>
      <c r="EM48" s="290"/>
      <c r="EN48" s="290"/>
      <c r="EO48" s="290"/>
      <c r="EP48" s="290"/>
      <c r="EQ48" s="290"/>
      <c r="ER48" s="290"/>
      <c r="ES48" s="290"/>
      <c r="ET48" s="290"/>
      <c r="EU48" s="290"/>
      <c r="EV48" s="290"/>
      <c r="EW48" s="290"/>
      <c r="EX48" s="290"/>
      <c r="EY48" s="290"/>
      <c r="EZ48" s="290"/>
      <c r="FA48" s="290"/>
      <c r="FB48" s="290"/>
      <c r="FC48" s="290"/>
      <c r="FD48" s="290"/>
      <c r="FE48" s="290"/>
      <c r="FF48" s="290"/>
      <c r="FG48" s="290"/>
      <c r="FH48" s="290"/>
      <c r="FI48" s="290"/>
      <c r="FJ48" s="290"/>
      <c r="FK48" s="290"/>
      <c r="FL48" s="290"/>
      <c r="FM48" s="290"/>
      <c r="FN48" s="290"/>
      <c r="FO48" s="290"/>
      <c r="FP48" s="290"/>
      <c r="FQ48" s="290"/>
      <c r="FR48" s="290"/>
      <c r="FS48" s="290"/>
      <c r="FT48" s="290"/>
      <c r="FU48" s="290"/>
      <c r="FV48" s="290"/>
      <c r="FW48" s="290"/>
      <c r="FX48" s="290"/>
      <c r="FY48" s="290"/>
      <c r="FZ48" s="290"/>
      <c r="GA48" s="290"/>
      <c r="GB48" s="290"/>
      <c r="GC48" s="290"/>
    </row>
    <row r="49" spans="1:185" s="49" customFormat="1" ht="15.75" thickBot="1" x14ac:dyDescent="0.3">
      <c r="A49" s="108" t="s">
        <v>183</v>
      </c>
      <c r="B49" s="192" t="s">
        <v>162</v>
      </c>
      <c r="C49" s="108" t="s">
        <v>106</v>
      </c>
      <c r="D49" s="174" t="s">
        <v>153</v>
      </c>
      <c r="E49" s="158">
        <v>0.995</v>
      </c>
      <c r="F49" s="159">
        <v>1</v>
      </c>
      <c r="G49" s="159">
        <v>1</v>
      </c>
      <c r="H49" s="159">
        <v>0.995</v>
      </c>
      <c r="I49" s="160">
        <v>0.995</v>
      </c>
      <c r="J49" s="158">
        <v>0.998</v>
      </c>
      <c r="K49" s="159">
        <v>1.004</v>
      </c>
      <c r="L49" s="159">
        <v>1.004</v>
      </c>
      <c r="M49" s="159">
        <v>0.998</v>
      </c>
      <c r="N49" s="161">
        <v>0.998</v>
      </c>
      <c r="O49" s="158">
        <v>0.997</v>
      </c>
      <c r="P49" s="159">
        <v>1.0009999999999999</v>
      </c>
      <c r="Q49" s="159">
        <v>1.0009999999999999</v>
      </c>
      <c r="R49" s="159">
        <v>0.997</v>
      </c>
      <c r="S49" s="160">
        <v>0.997</v>
      </c>
      <c r="T49" s="158">
        <v>1.002</v>
      </c>
      <c r="U49" s="159">
        <v>1.006</v>
      </c>
      <c r="V49" s="159">
        <v>1.006</v>
      </c>
      <c r="W49" s="159">
        <v>1.002</v>
      </c>
      <c r="X49" s="161">
        <v>1.002</v>
      </c>
      <c r="Y49" s="158">
        <v>1.002</v>
      </c>
      <c r="Z49" s="159">
        <v>1.0049999999999999</v>
      </c>
      <c r="AA49" s="159">
        <v>1.0049999999999999</v>
      </c>
      <c r="AB49" s="159">
        <v>1.002</v>
      </c>
      <c r="AC49" s="159">
        <v>1.002</v>
      </c>
      <c r="AD49" s="158">
        <v>1</v>
      </c>
      <c r="AE49" s="159">
        <v>1.002</v>
      </c>
      <c r="AF49" s="159">
        <v>1.002</v>
      </c>
      <c r="AG49" s="159">
        <v>1</v>
      </c>
      <c r="AH49" s="159">
        <v>1</v>
      </c>
      <c r="AI49" s="158">
        <v>1.002</v>
      </c>
      <c r="AJ49" s="159">
        <v>1.0009999999999999</v>
      </c>
      <c r="AK49" s="159">
        <v>1.0009999999999999</v>
      </c>
      <c r="AL49" s="159">
        <v>1.002</v>
      </c>
      <c r="AM49" s="159">
        <v>1.002</v>
      </c>
      <c r="AN49" s="158">
        <v>0.995</v>
      </c>
      <c r="AO49" s="159">
        <v>0.995</v>
      </c>
      <c r="AP49" s="159">
        <v>0.995</v>
      </c>
      <c r="AQ49" s="159">
        <v>0.995</v>
      </c>
      <c r="AR49" s="159">
        <v>0.995</v>
      </c>
      <c r="AS49" s="158">
        <v>0.99299999999999999</v>
      </c>
      <c r="AT49" s="159">
        <v>0.99299999999999999</v>
      </c>
      <c r="AU49" s="159">
        <v>0.99299999999999999</v>
      </c>
      <c r="AV49" s="159">
        <v>0.99299999999999999</v>
      </c>
      <c r="AW49" s="159">
        <v>0.99299999999999999</v>
      </c>
      <c r="AX49" s="158">
        <v>0.99399999999999999</v>
      </c>
      <c r="AY49" s="159">
        <v>0.996</v>
      </c>
      <c r="AZ49" s="159">
        <v>0.996</v>
      </c>
      <c r="BA49" s="159">
        <v>0.99399999999999999</v>
      </c>
      <c r="BB49" s="159">
        <v>0.99399999999999999</v>
      </c>
      <c r="BC49" s="158">
        <v>0.998</v>
      </c>
      <c r="BD49" s="159">
        <v>0.999</v>
      </c>
      <c r="BE49" s="159">
        <v>0.999</v>
      </c>
      <c r="BF49" s="159">
        <v>0.998</v>
      </c>
      <c r="BG49" s="159">
        <v>0.998</v>
      </c>
      <c r="BH49" s="158">
        <v>1</v>
      </c>
      <c r="BI49" s="159">
        <v>1</v>
      </c>
      <c r="BJ49" s="159">
        <v>1</v>
      </c>
      <c r="BK49" s="159">
        <v>1</v>
      </c>
      <c r="BL49" s="161">
        <v>1</v>
      </c>
      <c r="BN49" s="290"/>
      <c r="BO49" s="290"/>
      <c r="BP49" s="290"/>
      <c r="BQ49" s="290"/>
      <c r="BR49" s="290"/>
      <c r="BS49" s="290"/>
      <c r="BT49" s="290"/>
      <c r="BU49" s="290"/>
      <c r="BV49" s="290"/>
      <c r="BW49" s="290"/>
      <c r="BX49" s="290"/>
      <c r="BY49" s="290"/>
      <c r="BZ49" s="290"/>
      <c r="CA49" s="290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  <c r="CR49" s="290"/>
      <c r="CS49" s="290"/>
      <c r="CT49" s="290"/>
      <c r="CU49" s="290"/>
      <c r="CV49" s="290"/>
      <c r="CW49" s="290"/>
      <c r="CX49" s="290"/>
      <c r="CY49" s="290"/>
      <c r="CZ49" s="290"/>
      <c r="DA49" s="290"/>
      <c r="DB49" s="290"/>
      <c r="DC49" s="290"/>
      <c r="DD49" s="290"/>
      <c r="DE49" s="290"/>
      <c r="DF49" s="290"/>
      <c r="DG49" s="290"/>
      <c r="DH49" s="290"/>
      <c r="DI49" s="290"/>
      <c r="DJ49" s="290"/>
      <c r="DK49" s="290"/>
      <c r="DL49" s="290"/>
      <c r="DM49" s="290"/>
      <c r="DN49" s="290"/>
      <c r="DO49" s="290"/>
      <c r="DP49" s="290"/>
      <c r="DQ49" s="290"/>
      <c r="DR49" s="290"/>
      <c r="DS49" s="290"/>
      <c r="DT49" s="290"/>
      <c r="DU49" s="290"/>
      <c r="DV49" s="290"/>
      <c r="DW49" s="290"/>
      <c r="DX49" s="290"/>
      <c r="DY49" s="290"/>
      <c r="DZ49" s="290"/>
      <c r="EA49" s="290"/>
      <c r="EB49" s="290"/>
      <c r="EC49" s="290"/>
      <c r="ED49" s="290"/>
      <c r="EE49" s="290"/>
      <c r="EF49" s="290"/>
      <c r="EG49" s="290"/>
      <c r="EH49" s="290"/>
      <c r="EI49" s="290"/>
      <c r="EJ49" s="290"/>
      <c r="EK49" s="290"/>
      <c r="EL49" s="290"/>
      <c r="EM49" s="290"/>
      <c r="EN49" s="290"/>
      <c r="EO49" s="290"/>
      <c r="EP49" s="290"/>
      <c r="EQ49" s="290"/>
      <c r="ER49" s="290"/>
      <c r="ES49" s="290"/>
      <c r="ET49" s="290"/>
      <c r="EU49" s="290"/>
      <c r="EV49" s="290"/>
      <c r="EW49" s="290"/>
      <c r="EX49" s="290"/>
      <c r="EY49" s="290"/>
      <c r="EZ49" s="290"/>
      <c r="FA49" s="290"/>
      <c r="FB49" s="290"/>
      <c r="FC49" s="290"/>
      <c r="FD49" s="290"/>
      <c r="FE49" s="290"/>
      <c r="FF49" s="290"/>
      <c r="FG49" s="290"/>
      <c r="FH49" s="290"/>
      <c r="FI49" s="290"/>
      <c r="FJ49" s="290"/>
      <c r="FK49" s="290"/>
      <c r="FL49" s="290"/>
      <c r="FM49" s="290"/>
      <c r="FN49" s="290"/>
      <c r="FO49" s="290"/>
      <c r="FP49" s="290"/>
      <c r="FQ49" s="290"/>
      <c r="FR49" s="290"/>
      <c r="FS49" s="290"/>
      <c r="FT49" s="290"/>
      <c r="FU49" s="290"/>
      <c r="FV49" s="290"/>
      <c r="FW49" s="290"/>
      <c r="FX49" s="290"/>
      <c r="FY49" s="290"/>
      <c r="FZ49" s="290"/>
      <c r="GA49" s="290"/>
      <c r="GB49" s="290"/>
      <c r="GC49" s="290"/>
    </row>
    <row r="50" spans="1:185" s="49" customFormat="1" ht="15.75" thickBot="1" x14ac:dyDescent="0.3">
      <c r="A50" s="108" t="s">
        <v>171</v>
      </c>
      <c r="B50" s="192" t="s">
        <v>162</v>
      </c>
      <c r="C50" s="108" t="s">
        <v>172</v>
      </c>
      <c r="D50" s="174" t="s">
        <v>153</v>
      </c>
      <c r="E50" s="158">
        <v>0.995</v>
      </c>
      <c r="F50" s="159">
        <v>1</v>
      </c>
      <c r="G50" s="159">
        <v>1</v>
      </c>
      <c r="H50" s="159">
        <v>0.995</v>
      </c>
      <c r="I50" s="160">
        <v>0.995</v>
      </c>
      <c r="J50" s="158">
        <v>0.998</v>
      </c>
      <c r="K50" s="159">
        <v>1.004</v>
      </c>
      <c r="L50" s="159">
        <v>1.004</v>
      </c>
      <c r="M50" s="159">
        <v>0.998</v>
      </c>
      <c r="N50" s="161">
        <v>0.998</v>
      </c>
      <c r="O50" s="158">
        <v>0.997</v>
      </c>
      <c r="P50" s="159">
        <v>1.0009999999999999</v>
      </c>
      <c r="Q50" s="159">
        <v>1.0009999999999999</v>
      </c>
      <c r="R50" s="159">
        <v>0.997</v>
      </c>
      <c r="S50" s="160">
        <v>0.997</v>
      </c>
      <c r="T50" s="158">
        <v>1.002</v>
      </c>
      <c r="U50" s="159">
        <v>1.006</v>
      </c>
      <c r="V50" s="159">
        <v>1.006</v>
      </c>
      <c r="W50" s="159">
        <v>1.002</v>
      </c>
      <c r="X50" s="161">
        <v>1.002</v>
      </c>
      <c r="Y50" s="158">
        <v>1.002</v>
      </c>
      <c r="Z50" s="159">
        <v>1.0049999999999999</v>
      </c>
      <c r="AA50" s="159">
        <v>1.0049999999999999</v>
      </c>
      <c r="AB50" s="159">
        <v>1.002</v>
      </c>
      <c r="AC50" s="159">
        <v>1.002</v>
      </c>
      <c r="AD50" s="158">
        <v>1</v>
      </c>
      <c r="AE50" s="159">
        <v>1.002</v>
      </c>
      <c r="AF50" s="159">
        <v>1.002</v>
      </c>
      <c r="AG50" s="159">
        <v>1</v>
      </c>
      <c r="AH50" s="159">
        <v>1</v>
      </c>
      <c r="AI50" s="158">
        <v>1.002</v>
      </c>
      <c r="AJ50" s="159">
        <v>1.0009999999999999</v>
      </c>
      <c r="AK50" s="159">
        <v>1.0009999999999999</v>
      </c>
      <c r="AL50" s="159">
        <v>1.002</v>
      </c>
      <c r="AM50" s="159">
        <v>1.002</v>
      </c>
      <c r="AN50" s="158">
        <v>0.995</v>
      </c>
      <c r="AO50" s="159">
        <v>0.995</v>
      </c>
      <c r="AP50" s="159">
        <v>0.995</v>
      </c>
      <c r="AQ50" s="159">
        <v>0.995</v>
      </c>
      <c r="AR50" s="159">
        <v>0.995</v>
      </c>
      <c r="AS50" s="158">
        <v>0.99299999999999999</v>
      </c>
      <c r="AT50" s="159">
        <v>0.99299999999999999</v>
      </c>
      <c r="AU50" s="159">
        <v>0.99299999999999999</v>
      </c>
      <c r="AV50" s="159">
        <v>0.99299999999999999</v>
      </c>
      <c r="AW50" s="159">
        <v>0.99299999999999999</v>
      </c>
      <c r="AX50" s="158">
        <v>0.99399999999999999</v>
      </c>
      <c r="AY50" s="159">
        <v>0.996</v>
      </c>
      <c r="AZ50" s="159">
        <v>0.996</v>
      </c>
      <c r="BA50" s="159">
        <v>0.99399999999999999</v>
      </c>
      <c r="BB50" s="159">
        <v>0.99399999999999999</v>
      </c>
      <c r="BC50" s="158">
        <v>0.998</v>
      </c>
      <c r="BD50" s="159">
        <v>0.999</v>
      </c>
      <c r="BE50" s="159">
        <v>0.999</v>
      </c>
      <c r="BF50" s="159">
        <v>0.998</v>
      </c>
      <c r="BG50" s="159">
        <v>0.998</v>
      </c>
      <c r="BH50" s="158">
        <v>1</v>
      </c>
      <c r="BI50" s="159">
        <v>1</v>
      </c>
      <c r="BJ50" s="159">
        <v>1</v>
      </c>
      <c r="BK50" s="159">
        <v>1</v>
      </c>
      <c r="BL50" s="161">
        <v>1</v>
      </c>
      <c r="BN50" s="290"/>
      <c r="BO50" s="290"/>
      <c r="BP50" s="290"/>
      <c r="BQ50" s="290"/>
      <c r="BR50" s="290"/>
      <c r="BS50" s="290"/>
      <c r="BT50" s="290"/>
      <c r="BU50" s="290"/>
      <c r="BV50" s="290"/>
      <c r="BW50" s="290"/>
      <c r="BX50" s="290"/>
      <c r="BY50" s="290"/>
      <c r="BZ50" s="290"/>
      <c r="CA50" s="290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0"/>
      <c r="DO50" s="290"/>
      <c r="DP50" s="290"/>
      <c r="DQ50" s="290"/>
      <c r="DR50" s="290"/>
      <c r="DS50" s="290"/>
      <c r="DT50" s="290"/>
      <c r="DU50" s="290"/>
      <c r="DV50" s="290"/>
      <c r="DW50" s="290"/>
      <c r="DX50" s="290"/>
      <c r="DY50" s="290"/>
      <c r="DZ50" s="290"/>
      <c r="EA50" s="290"/>
      <c r="EB50" s="290"/>
      <c r="EC50" s="290"/>
      <c r="ED50" s="290"/>
      <c r="EE50" s="290"/>
      <c r="EF50" s="290"/>
      <c r="EG50" s="290"/>
      <c r="EH50" s="290"/>
      <c r="EI50" s="290"/>
      <c r="EJ50" s="290"/>
      <c r="EK50" s="290"/>
      <c r="EL50" s="290"/>
      <c r="EM50" s="290"/>
      <c r="EN50" s="290"/>
      <c r="EO50" s="290"/>
      <c r="EP50" s="290"/>
      <c r="EQ50" s="290"/>
      <c r="ER50" s="290"/>
      <c r="ES50" s="290"/>
      <c r="ET50" s="290"/>
      <c r="EU50" s="290"/>
      <c r="EV50" s="290"/>
      <c r="EW50" s="290"/>
      <c r="EX50" s="290"/>
      <c r="EY50" s="290"/>
      <c r="EZ50" s="290"/>
      <c r="FA50" s="290"/>
      <c r="FB50" s="290"/>
      <c r="FC50" s="290"/>
      <c r="FD50" s="290"/>
      <c r="FE50" s="290"/>
      <c r="FF50" s="290"/>
      <c r="FG50" s="290"/>
      <c r="FH50" s="290"/>
      <c r="FI50" s="290"/>
      <c r="FJ50" s="290"/>
      <c r="FK50" s="290"/>
      <c r="FL50" s="290"/>
      <c r="FM50" s="290"/>
      <c r="FN50" s="290"/>
      <c r="FO50" s="290"/>
      <c r="FP50" s="290"/>
      <c r="FQ50" s="290"/>
      <c r="FR50" s="290"/>
      <c r="FS50" s="290"/>
      <c r="FT50" s="290"/>
      <c r="FU50" s="290"/>
      <c r="FV50" s="290"/>
      <c r="FW50" s="290"/>
      <c r="FX50" s="290"/>
      <c r="FY50" s="290"/>
      <c r="FZ50" s="290"/>
      <c r="GA50" s="290"/>
      <c r="GB50" s="290"/>
      <c r="GC50" s="290"/>
    </row>
    <row r="51" spans="1:185" s="49" customFormat="1" ht="15.75" thickBot="1" x14ac:dyDescent="0.3">
      <c r="A51" s="108" t="s">
        <v>169</v>
      </c>
      <c r="B51" s="192" t="s">
        <v>162</v>
      </c>
      <c r="C51" s="108" t="s">
        <v>173</v>
      </c>
      <c r="D51" s="174" t="s">
        <v>156</v>
      </c>
      <c r="E51" s="158">
        <v>0.98499999999999999</v>
      </c>
      <c r="F51" s="159">
        <v>0.99</v>
      </c>
      <c r="G51" s="159">
        <v>0.99</v>
      </c>
      <c r="H51" s="159">
        <v>0.98499999999999999</v>
      </c>
      <c r="I51" s="160">
        <v>0.98499999999999999</v>
      </c>
      <c r="J51" s="158">
        <v>0.98699999999999999</v>
      </c>
      <c r="K51" s="159">
        <v>0.99199999999999999</v>
      </c>
      <c r="L51" s="159">
        <v>0.99199999999999999</v>
      </c>
      <c r="M51" s="159">
        <v>0.98699999999999999</v>
      </c>
      <c r="N51" s="161">
        <v>0.98699999999999999</v>
      </c>
      <c r="O51" s="158">
        <v>0.98599999999999999</v>
      </c>
      <c r="P51" s="159">
        <v>0.99</v>
      </c>
      <c r="Q51" s="159">
        <v>0.99</v>
      </c>
      <c r="R51" s="159">
        <v>0.98599999999999999</v>
      </c>
      <c r="S51" s="160">
        <v>0.98599999999999999</v>
      </c>
      <c r="T51" s="158">
        <v>0.99</v>
      </c>
      <c r="U51" s="159">
        <v>0.99299999999999999</v>
      </c>
      <c r="V51" s="159">
        <v>0.99299999999999999</v>
      </c>
      <c r="W51" s="159">
        <v>0.99</v>
      </c>
      <c r="X51" s="161">
        <v>0.99</v>
      </c>
      <c r="Y51" s="158">
        <v>0.99</v>
      </c>
      <c r="Z51" s="159">
        <v>0.99299999999999999</v>
      </c>
      <c r="AA51" s="159">
        <v>0.99299999999999999</v>
      </c>
      <c r="AB51" s="159">
        <v>0.99</v>
      </c>
      <c r="AC51" s="159">
        <v>0.99</v>
      </c>
      <c r="AD51" s="158">
        <v>0.98799999999999999</v>
      </c>
      <c r="AE51" s="159">
        <v>0.99099999999999999</v>
      </c>
      <c r="AF51" s="159">
        <v>0.99099999999999999</v>
      </c>
      <c r="AG51" s="159">
        <v>0.98799999999999999</v>
      </c>
      <c r="AH51" s="159">
        <v>0.98799999999999999</v>
      </c>
      <c r="AI51" s="158">
        <v>0.98899999999999999</v>
      </c>
      <c r="AJ51" s="159">
        <v>0.99</v>
      </c>
      <c r="AK51" s="159">
        <v>0.99</v>
      </c>
      <c r="AL51" s="159">
        <v>0.98899999999999999</v>
      </c>
      <c r="AM51" s="159">
        <v>0.98899999999999999</v>
      </c>
      <c r="AN51" s="158">
        <v>0.98299999999999998</v>
      </c>
      <c r="AO51" s="159">
        <v>0.98499999999999999</v>
      </c>
      <c r="AP51" s="159">
        <v>0.98499999999999999</v>
      </c>
      <c r="AQ51" s="159">
        <v>0.98299999999999998</v>
      </c>
      <c r="AR51" s="159">
        <v>0.98299999999999998</v>
      </c>
      <c r="AS51" s="158">
        <v>0.98099999999999998</v>
      </c>
      <c r="AT51" s="159">
        <v>0.98299999999999998</v>
      </c>
      <c r="AU51" s="159">
        <v>0.98299999999999998</v>
      </c>
      <c r="AV51" s="159">
        <v>0.98099999999999998</v>
      </c>
      <c r="AW51" s="159">
        <v>0.98099999999999998</v>
      </c>
      <c r="AX51" s="158">
        <v>0.98099999999999998</v>
      </c>
      <c r="AY51" s="159">
        <v>0.98499999999999999</v>
      </c>
      <c r="AZ51" s="159">
        <v>0.98499999999999999</v>
      </c>
      <c r="BA51" s="159">
        <v>0.98099999999999998</v>
      </c>
      <c r="BB51" s="159">
        <v>0.98099999999999998</v>
      </c>
      <c r="BC51" s="158">
        <v>0.98299999999999998</v>
      </c>
      <c r="BD51" s="159">
        <v>0.98599999999999999</v>
      </c>
      <c r="BE51" s="159">
        <v>0.98599999999999999</v>
      </c>
      <c r="BF51" s="159">
        <v>0.98299999999999998</v>
      </c>
      <c r="BG51" s="159">
        <v>0.98299999999999998</v>
      </c>
      <c r="BH51" s="158">
        <v>0.98499999999999999</v>
      </c>
      <c r="BI51" s="159">
        <v>0.98699999999999999</v>
      </c>
      <c r="BJ51" s="159">
        <v>0.98699999999999999</v>
      </c>
      <c r="BK51" s="159">
        <v>0.98499999999999999</v>
      </c>
      <c r="BL51" s="161">
        <v>0.98499999999999999</v>
      </c>
      <c r="BN51" s="290"/>
      <c r="BO51" s="290"/>
      <c r="BP51" s="290"/>
      <c r="BQ51" s="290"/>
      <c r="BR51" s="290"/>
      <c r="BS51" s="290"/>
      <c r="BT51" s="290"/>
      <c r="BU51" s="290"/>
      <c r="BV51" s="290"/>
      <c r="BW51" s="290"/>
      <c r="BX51" s="290"/>
      <c r="BY51" s="290"/>
      <c r="BZ51" s="290"/>
      <c r="CA51" s="290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  <c r="CR51" s="290"/>
      <c r="CS51" s="290"/>
      <c r="CT51" s="290"/>
      <c r="CU51" s="290"/>
      <c r="CV51" s="290"/>
      <c r="CW51" s="290"/>
      <c r="CX51" s="290"/>
      <c r="CY51" s="290"/>
      <c r="CZ51" s="290"/>
      <c r="DA51" s="290"/>
      <c r="DB51" s="290"/>
      <c r="DC51" s="290"/>
      <c r="DD51" s="290"/>
      <c r="DE51" s="290"/>
      <c r="DF51" s="290"/>
      <c r="DG51" s="290"/>
      <c r="DH51" s="290"/>
      <c r="DI51" s="290"/>
      <c r="DJ51" s="290"/>
      <c r="DK51" s="290"/>
      <c r="DL51" s="290"/>
      <c r="DM51" s="290"/>
      <c r="DN51" s="290"/>
      <c r="DO51" s="290"/>
      <c r="DP51" s="290"/>
      <c r="DQ51" s="290"/>
      <c r="DR51" s="290"/>
      <c r="DS51" s="290"/>
      <c r="DT51" s="290"/>
      <c r="DU51" s="290"/>
      <c r="DV51" s="290"/>
      <c r="DW51" s="290"/>
      <c r="DX51" s="290"/>
      <c r="DY51" s="290"/>
      <c r="DZ51" s="290"/>
      <c r="EA51" s="290"/>
      <c r="EB51" s="290"/>
      <c r="EC51" s="290"/>
      <c r="ED51" s="290"/>
      <c r="EE51" s="290"/>
      <c r="EF51" s="290"/>
      <c r="EG51" s="290"/>
      <c r="EH51" s="290"/>
      <c r="EI51" s="290"/>
      <c r="EJ51" s="290"/>
      <c r="EK51" s="290"/>
      <c r="EL51" s="290"/>
      <c r="EM51" s="290"/>
      <c r="EN51" s="290"/>
      <c r="EO51" s="290"/>
      <c r="EP51" s="290"/>
      <c r="EQ51" s="290"/>
      <c r="ER51" s="290"/>
      <c r="ES51" s="290"/>
      <c r="ET51" s="290"/>
      <c r="EU51" s="290"/>
      <c r="EV51" s="290"/>
      <c r="EW51" s="290"/>
      <c r="EX51" s="290"/>
      <c r="EY51" s="290"/>
      <c r="EZ51" s="290"/>
      <c r="FA51" s="290"/>
      <c r="FB51" s="290"/>
      <c r="FC51" s="290"/>
      <c r="FD51" s="290"/>
      <c r="FE51" s="290"/>
      <c r="FF51" s="290"/>
      <c r="FG51" s="290"/>
      <c r="FH51" s="290"/>
      <c r="FI51" s="290"/>
      <c r="FJ51" s="290"/>
      <c r="FK51" s="290"/>
      <c r="FL51" s="290"/>
      <c r="FM51" s="290"/>
      <c r="FN51" s="290"/>
      <c r="FO51" s="290"/>
      <c r="FP51" s="290"/>
      <c r="FQ51" s="290"/>
      <c r="FR51" s="290"/>
      <c r="FS51" s="290"/>
      <c r="FT51" s="290"/>
      <c r="FU51" s="290"/>
      <c r="FV51" s="290"/>
      <c r="FW51" s="290"/>
      <c r="FX51" s="290"/>
      <c r="FY51" s="290"/>
      <c r="FZ51" s="290"/>
      <c r="GA51" s="290"/>
      <c r="GB51" s="290"/>
      <c r="GC51" s="290"/>
    </row>
    <row r="52" spans="1:185" s="49" customFormat="1" ht="15.75" thickBot="1" x14ac:dyDescent="0.3">
      <c r="A52" s="108" t="s">
        <v>175</v>
      </c>
      <c r="B52" s="192" t="s">
        <v>162</v>
      </c>
      <c r="C52" s="108" t="s">
        <v>176</v>
      </c>
      <c r="D52" s="174" t="s">
        <v>152</v>
      </c>
      <c r="E52" s="158">
        <v>0.99</v>
      </c>
      <c r="F52" s="159">
        <v>0.997</v>
      </c>
      <c r="G52" s="159">
        <v>0.997</v>
      </c>
      <c r="H52" s="159">
        <v>0.99</v>
      </c>
      <c r="I52" s="160">
        <v>0.99</v>
      </c>
      <c r="J52" s="158">
        <v>0.99199999999999999</v>
      </c>
      <c r="K52" s="159">
        <v>1.0009999999999999</v>
      </c>
      <c r="L52" s="159">
        <v>1.0009999999999999</v>
      </c>
      <c r="M52" s="159">
        <v>0.99199999999999999</v>
      </c>
      <c r="N52" s="161">
        <v>0.99199999999999999</v>
      </c>
      <c r="O52" s="158">
        <v>0.99099999999999999</v>
      </c>
      <c r="P52" s="159">
        <v>0.998</v>
      </c>
      <c r="Q52" s="159">
        <v>0.998</v>
      </c>
      <c r="R52" s="159">
        <v>0.99099999999999999</v>
      </c>
      <c r="S52" s="160">
        <v>0.99099999999999999</v>
      </c>
      <c r="T52" s="158">
        <v>0.995</v>
      </c>
      <c r="U52" s="159">
        <v>1.002</v>
      </c>
      <c r="V52" s="159">
        <v>1.002</v>
      </c>
      <c r="W52" s="159">
        <v>0.995</v>
      </c>
      <c r="X52" s="161">
        <v>0.995</v>
      </c>
      <c r="Y52" s="158">
        <v>0.996</v>
      </c>
      <c r="Z52" s="159">
        <v>1.002</v>
      </c>
      <c r="AA52" s="159">
        <v>1.002</v>
      </c>
      <c r="AB52" s="159">
        <v>0.996</v>
      </c>
      <c r="AC52" s="159">
        <v>0.996</v>
      </c>
      <c r="AD52" s="158">
        <v>0.99299999999999999</v>
      </c>
      <c r="AE52" s="159">
        <v>0.999</v>
      </c>
      <c r="AF52" s="159">
        <v>0.999</v>
      </c>
      <c r="AG52" s="159">
        <v>0.99299999999999999</v>
      </c>
      <c r="AH52" s="159">
        <v>0.99299999999999999</v>
      </c>
      <c r="AI52" s="158">
        <v>0.99399999999999999</v>
      </c>
      <c r="AJ52" s="159">
        <v>0.997</v>
      </c>
      <c r="AK52" s="159">
        <v>0.997</v>
      </c>
      <c r="AL52" s="159">
        <v>0.99399999999999999</v>
      </c>
      <c r="AM52" s="159">
        <v>0.99399999999999999</v>
      </c>
      <c r="AN52" s="158">
        <v>0.98799999999999999</v>
      </c>
      <c r="AO52" s="159">
        <v>0.99199999999999999</v>
      </c>
      <c r="AP52" s="159">
        <v>0.99199999999999999</v>
      </c>
      <c r="AQ52" s="159">
        <v>0.98799999999999999</v>
      </c>
      <c r="AR52" s="159">
        <v>0.98799999999999999</v>
      </c>
      <c r="AS52" s="158">
        <v>0.98499999999999999</v>
      </c>
      <c r="AT52" s="159">
        <v>0.98899999999999999</v>
      </c>
      <c r="AU52" s="159">
        <v>0.98899999999999999</v>
      </c>
      <c r="AV52" s="159">
        <v>0.98499999999999999</v>
      </c>
      <c r="AW52" s="159">
        <v>0.98499999999999999</v>
      </c>
      <c r="AX52" s="158">
        <v>0.98499999999999999</v>
      </c>
      <c r="AY52" s="159">
        <v>0.99099999999999999</v>
      </c>
      <c r="AZ52" s="159">
        <v>0.99099999999999999</v>
      </c>
      <c r="BA52" s="159">
        <v>0.98499999999999999</v>
      </c>
      <c r="BB52" s="159">
        <v>0.98499999999999999</v>
      </c>
      <c r="BC52" s="158">
        <v>0.98699999999999999</v>
      </c>
      <c r="BD52" s="159">
        <v>0.99099999999999999</v>
      </c>
      <c r="BE52" s="159">
        <v>0.99099999999999999</v>
      </c>
      <c r="BF52" s="159">
        <v>0.98699999999999999</v>
      </c>
      <c r="BG52" s="159">
        <v>0.98699999999999999</v>
      </c>
      <c r="BH52" s="158">
        <v>0.98899999999999999</v>
      </c>
      <c r="BI52" s="159">
        <v>0.99299999999999999</v>
      </c>
      <c r="BJ52" s="159">
        <v>0.99299999999999999</v>
      </c>
      <c r="BK52" s="159">
        <v>0.98899999999999999</v>
      </c>
      <c r="BL52" s="161">
        <v>0.98899999999999999</v>
      </c>
      <c r="BN52" s="290"/>
      <c r="BO52" s="290"/>
      <c r="BP52" s="290"/>
      <c r="BQ52" s="290"/>
      <c r="BR52" s="290"/>
      <c r="BS52" s="290"/>
      <c r="BT52" s="290"/>
      <c r="BU52" s="290"/>
      <c r="BV52" s="290"/>
      <c r="BW52" s="290"/>
      <c r="BX52" s="290"/>
      <c r="BY52" s="290"/>
      <c r="BZ52" s="290"/>
      <c r="CA52" s="290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  <c r="CR52" s="290"/>
      <c r="CS52" s="290"/>
      <c r="CT52" s="290"/>
      <c r="CU52" s="290"/>
      <c r="CV52" s="290"/>
      <c r="CW52" s="290"/>
      <c r="CX52" s="290"/>
      <c r="CY52" s="290"/>
      <c r="CZ52" s="290"/>
      <c r="DA52" s="290"/>
      <c r="DB52" s="290"/>
      <c r="DC52" s="290"/>
      <c r="DD52" s="290"/>
      <c r="DE52" s="290"/>
      <c r="DF52" s="290"/>
      <c r="DG52" s="290"/>
      <c r="DH52" s="290"/>
      <c r="DI52" s="290"/>
      <c r="DJ52" s="290"/>
      <c r="DK52" s="290"/>
      <c r="DL52" s="290"/>
      <c r="DM52" s="290"/>
      <c r="DN52" s="290"/>
      <c r="DO52" s="290"/>
      <c r="DP52" s="290"/>
      <c r="DQ52" s="290"/>
      <c r="DR52" s="290"/>
      <c r="DS52" s="290"/>
      <c r="DT52" s="290"/>
      <c r="DU52" s="290"/>
      <c r="DV52" s="290"/>
      <c r="DW52" s="290"/>
      <c r="DX52" s="290"/>
      <c r="DY52" s="290"/>
      <c r="DZ52" s="290"/>
      <c r="EA52" s="290"/>
      <c r="EB52" s="290"/>
      <c r="EC52" s="290"/>
      <c r="ED52" s="290"/>
      <c r="EE52" s="290"/>
      <c r="EF52" s="290"/>
      <c r="EG52" s="290"/>
      <c r="EH52" s="290"/>
      <c r="EI52" s="290"/>
      <c r="EJ52" s="290"/>
      <c r="EK52" s="290"/>
      <c r="EL52" s="290"/>
      <c r="EM52" s="290"/>
      <c r="EN52" s="290"/>
      <c r="EO52" s="290"/>
      <c r="EP52" s="290"/>
      <c r="EQ52" s="290"/>
      <c r="ER52" s="290"/>
      <c r="ES52" s="290"/>
      <c r="ET52" s="290"/>
      <c r="EU52" s="290"/>
      <c r="EV52" s="290"/>
      <c r="EW52" s="290"/>
      <c r="EX52" s="290"/>
      <c r="EY52" s="290"/>
      <c r="EZ52" s="290"/>
      <c r="FA52" s="290"/>
      <c r="FB52" s="290"/>
      <c r="FC52" s="290"/>
      <c r="FD52" s="290"/>
      <c r="FE52" s="290"/>
      <c r="FF52" s="290"/>
      <c r="FG52" s="290"/>
      <c r="FH52" s="290"/>
      <c r="FI52" s="290"/>
      <c r="FJ52" s="290"/>
      <c r="FK52" s="290"/>
      <c r="FL52" s="290"/>
      <c r="FM52" s="290"/>
      <c r="FN52" s="290"/>
      <c r="FO52" s="290"/>
      <c r="FP52" s="290"/>
      <c r="FQ52" s="290"/>
      <c r="FR52" s="290"/>
      <c r="FS52" s="290"/>
      <c r="FT52" s="290"/>
      <c r="FU52" s="290"/>
      <c r="FV52" s="290"/>
      <c r="FW52" s="290"/>
      <c r="FX52" s="290"/>
      <c r="FY52" s="290"/>
      <c r="FZ52" s="290"/>
      <c r="GA52" s="290"/>
      <c r="GB52" s="290"/>
      <c r="GC52" s="290"/>
    </row>
    <row r="53" spans="1:185" s="60" customFormat="1" ht="15.75" thickBot="1" x14ac:dyDescent="0.3">
      <c r="A53" s="70" t="s">
        <v>201</v>
      </c>
      <c r="B53" s="192" t="s">
        <v>162</v>
      </c>
      <c r="C53" s="187" t="s">
        <v>202</v>
      </c>
      <c r="D53" s="135" t="s">
        <v>146</v>
      </c>
      <c r="E53" s="158">
        <v>0.996</v>
      </c>
      <c r="F53" s="159">
        <v>0.999</v>
      </c>
      <c r="G53" s="159">
        <v>0.999</v>
      </c>
      <c r="H53" s="159">
        <v>0.996</v>
      </c>
      <c r="I53" s="160">
        <v>0.996</v>
      </c>
      <c r="J53" s="158">
        <v>0.998</v>
      </c>
      <c r="K53" s="159">
        <v>1.0009999999999999</v>
      </c>
      <c r="L53" s="159">
        <v>1.0009999999999999</v>
      </c>
      <c r="M53" s="159">
        <v>0.998</v>
      </c>
      <c r="N53" s="161">
        <v>0.998</v>
      </c>
      <c r="O53" s="158">
        <v>0.997</v>
      </c>
      <c r="P53" s="159">
        <v>1</v>
      </c>
      <c r="Q53" s="159">
        <v>1</v>
      </c>
      <c r="R53" s="159">
        <v>0.997</v>
      </c>
      <c r="S53" s="160">
        <v>0.997</v>
      </c>
      <c r="T53" s="158">
        <v>1.002</v>
      </c>
      <c r="U53" s="159">
        <v>1.004</v>
      </c>
      <c r="V53" s="159">
        <v>1.004</v>
      </c>
      <c r="W53" s="159">
        <v>1.002</v>
      </c>
      <c r="X53" s="161">
        <v>1.002</v>
      </c>
      <c r="Y53" s="158">
        <v>1.002</v>
      </c>
      <c r="Z53" s="159">
        <v>1.0029999999999999</v>
      </c>
      <c r="AA53" s="159">
        <v>1.0029999999999999</v>
      </c>
      <c r="AB53" s="159">
        <v>1.002</v>
      </c>
      <c r="AC53" s="159">
        <v>1.002</v>
      </c>
      <c r="AD53" s="158">
        <v>1</v>
      </c>
      <c r="AE53" s="159">
        <v>1.002</v>
      </c>
      <c r="AF53" s="159">
        <v>1.002</v>
      </c>
      <c r="AG53" s="159">
        <v>1</v>
      </c>
      <c r="AH53" s="159">
        <v>1</v>
      </c>
      <c r="AI53" s="158">
        <v>1.0029999999999999</v>
      </c>
      <c r="AJ53" s="159">
        <v>1.0029999999999999</v>
      </c>
      <c r="AK53" s="159">
        <v>1.0029999999999999</v>
      </c>
      <c r="AL53" s="159">
        <v>1.0029999999999999</v>
      </c>
      <c r="AM53" s="159">
        <v>1.0029999999999999</v>
      </c>
      <c r="AN53" s="158">
        <v>0.996</v>
      </c>
      <c r="AO53" s="159">
        <v>0.996</v>
      </c>
      <c r="AP53" s="159">
        <v>0.996</v>
      </c>
      <c r="AQ53" s="159">
        <v>0.996</v>
      </c>
      <c r="AR53" s="159">
        <v>0.996</v>
      </c>
      <c r="AS53" s="158">
        <v>0.996</v>
      </c>
      <c r="AT53" s="159">
        <v>0.996</v>
      </c>
      <c r="AU53" s="159">
        <v>0.996</v>
      </c>
      <c r="AV53" s="159">
        <v>0.996</v>
      </c>
      <c r="AW53" s="159">
        <v>0.996</v>
      </c>
      <c r="AX53" s="158">
        <v>0.998</v>
      </c>
      <c r="AY53" s="159">
        <v>1</v>
      </c>
      <c r="AZ53" s="159">
        <v>1</v>
      </c>
      <c r="BA53" s="159">
        <v>0.998</v>
      </c>
      <c r="BB53" s="159">
        <v>0.998</v>
      </c>
      <c r="BC53" s="158">
        <v>1.0029999999999999</v>
      </c>
      <c r="BD53" s="159">
        <v>1.004</v>
      </c>
      <c r="BE53" s="159">
        <v>1.004</v>
      </c>
      <c r="BF53" s="159">
        <v>1.0029999999999999</v>
      </c>
      <c r="BG53" s="159">
        <v>1.0029999999999999</v>
      </c>
      <c r="BH53" s="158">
        <v>1.004</v>
      </c>
      <c r="BI53" s="159">
        <v>1.004</v>
      </c>
      <c r="BJ53" s="159">
        <v>1.004</v>
      </c>
      <c r="BK53" s="159">
        <v>1.004</v>
      </c>
      <c r="BL53" s="161">
        <v>1.004</v>
      </c>
      <c r="BN53" s="290"/>
      <c r="BO53" s="290"/>
      <c r="BP53" s="290"/>
      <c r="BQ53" s="290"/>
      <c r="BR53" s="290"/>
      <c r="BS53" s="290"/>
      <c r="BT53" s="290"/>
      <c r="BU53" s="290"/>
      <c r="BV53" s="290"/>
      <c r="BW53" s="290"/>
      <c r="BX53" s="290"/>
      <c r="BY53" s="290"/>
      <c r="BZ53" s="290"/>
      <c r="CA53" s="290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  <c r="CR53" s="290"/>
      <c r="CS53" s="290"/>
      <c r="CT53" s="290"/>
      <c r="CU53" s="290"/>
      <c r="CV53" s="290"/>
      <c r="CW53" s="290"/>
      <c r="CX53" s="290"/>
      <c r="CY53" s="290"/>
      <c r="CZ53" s="290"/>
      <c r="DA53" s="290"/>
      <c r="DB53" s="290"/>
      <c r="DC53" s="290"/>
      <c r="DD53" s="290"/>
      <c r="DE53" s="290"/>
      <c r="DF53" s="290"/>
      <c r="DG53" s="290"/>
      <c r="DH53" s="290"/>
      <c r="DI53" s="290"/>
      <c r="DJ53" s="290"/>
      <c r="DK53" s="290"/>
      <c r="DL53" s="290"/>
      <c r="DM53" s="290"/>
      <c r="DN53" s="290"/>
      <c r="DO53" s="290"/>
      <c r="DP53" s="290"/>
      <c r="DQ53" s="290"/>
      <c r="DR53" s="290"/>
      <c r="DS53" s="290"/>
      <c r="DT53" s="290"/>
      <c r="DU53" s="290"/>
      <c r="DV53" s="290"/>
      <c r="DW53" s="290"/>
      <c r="DX53" s="290"/>
      <c r="DY53" s="290"/>
      <c r="DZ53" s="290"/>
      <c r="EA53" s="290"/>
      <c r="EB53" s="290"/>
      <c r="EC53" s="290"/>
      <c r="ED53" s="290"/>
      <c r="EE53" s="290"/>
      <c r="EF53" s="290"/>
      <c r="EG53" s="290"/>
      <c r="EH53" s="290"/>
      <c r="EI53" s="290"/>
      <c r="EJ53" s="290"/>
      <c r="EK53" s="290"/>
      <c r="EL53" s="290"/>
      <c r="EM53" s="290"/>
      <c r="EN53" s="290"/>
      <c r="EO53" s="290"/>
      <c r="EP53" s="290"/>
      <c r="EQ53" s="290"/>
      <c r="ER53" s="290"/>
      <c r="ES53" s="290"/>
      <c r="ET53" s="290"/>
      <c r="EU53" s="290"/>
      <c r="EV53" s="290"/>
      <c r="EW53" s="290"/>
      <c r="EX53" s="290"/>
      <c r="EY53" s="290"/>
      <c r="EZ53" s="290"/>
      <c r="FA53" s="290"/>
      <c r="FB53" s="290"/>
      <c r="FC53" s="290"/>
      <c r="FD53" s="290"/>
      <c r="FE53" s="290"/>
      <c r="FF53" s="290"/>
      <c r="FG53" s="290"/>
      <c r="FH53" s="290"/>
      <c r="FI53" s="290"/>
      <c r="FJ53" s="290"/>
      <c r="FK53" s="290"/>
      <c r="FL53" s="290"/>
      <c r="FM53" s="290"/>
      <c r="FN53" s="290"/>
      <c r="FO53" s="290"/>
      <c r="FP53" s="290"/>
      <c r="FQ53" s="290"/>
      <c r="FR53" s="290"/>
      <c r="FS53" s="290"/>
      <c r="FT53" s="290"/>
      <c r="FU53" s="290"/>
      <c r="FV53" s="290"/>
      <c r="FW53" s="290"/>
      <c r="FX53" s="290"/>
      <c r="FY53" s="290"/>
      <c r="FZ53" s="290"/>
      <c r="GA53" s="290"/>
      <c r="GB53" s="290"/>
      <c r="GC53" s="290"/>
    </row>
    <row r="54" spans="1:185" s="60" customFormat="1" ht="15.75" thickBot="1" x14ac:dyDescent="0.3">
      <c r="A54" s="85" t="s">
        <v>203</v>
      </c>
      <c r="B54" s="192" t="s">
        <v>162</v>
      </c>
      <c r="C54" s="85" t="s">
        <v>204</v>
      </c>
      <c r="D54" s="174" t="s">
        <v>156</v>
      </c>
      <c r="E54" s="158">
        <v>0.98499999999999999</v>
      </c>
      <c r="F54" s="159">
        <v>0.99</v>
      </c>
      <c r="G54" s="159">
        <v>0.99</v>
      </c>
      <c r="H54" s="159">
        <v>0.98499999999999999</v>
      </c>
      <c r="I54" s="160">
        <v>0.98499999999999999</v>
      </c>
      <c r="J54" s="158">
        <v>0.98699999999999999</v>
      </c>
      <c r="K54" s="159">
        <v>0.99199999999999999</v>
      </c>
      <c r="L54" s="159">
        <v>0.99199999999999999</v>
      </c>
      <c r="M54" s="159">
        <v>0.98699999999999999</v>
      </c>
      <c r="N54" s="161">
        <v>0.98699999999999999</v>
      </c>
      <c r="O54" s="158">
        <v>0.98599999999999999</v>
      </c>
      <c r="P54" s="159">
        <v>0.99</v>
      </c>
      <c r="Q54" s="159">
        <v>0.99</v>
      </c>
      <c r="R54" s="159">
        <v>0.98599999999999999</v>
      </c>
      <c r="S54" s="160">
        <v>0.98599999999999999</v>
      </c>
      <c r="T54" s="158">
        <v>0.99</v>
      </c>
      <c r="U54" s="159">
        <v>0.99299999999999999</v>
      </c>
      <c r="V54" s="159">
        <v>0.99299999999999999</v>
      </c>
      <c r="W54" s="159">
        <v>0.99</v>
      </c>
      <c r="X54" s="161">
        <v>0.99</v>
      </c>
      <c r="Y54" s="158">
        <v>0.99</v>
      </c>
      <c r="Z54" s="159">
        <v>0.99299999999999999</v>
      </c>
      <c r="AA54" s="159">
        <v>0.99299999999999999</v>
      </c>
      <c r="AB54" s="159">
        <v>0.99</v>
      </c>
      <c r="AC54" s="159">
        <v>0.99</v>
      </c>
      <c r="AD54" s="158">
        <v>0.98799999999999999</v>
      </c>
      <c r="AE54" s="159">
        <v>0.99099999999999999</v>
      </c>
      <c r="AF54" s="159">
        <v>0.99099999999999999</v>
      </c>
      <c r="AG54" s="159">
        <v>0.98799999999999999</v>
      </c>
      <c r="AH54" s="159">
        <v>0.98799999999999999</v>
      </c>
      <c r="AI54" s="158">
        <v>0.98899999999999999</v>
      </c>
      <c r="AJ54" s="159">
        <v>0.99</v>
      </c>
      <c r="AK54" s="159">
        <v>0.99</v>
      </c>
      <c r="AL54" s="159">
        <v>0.98899999999999999</v>
      </c>
      <c r="AM54" s="159">
        <v>0.98899999999999999</v>
      </c>
      <c r="AN54" s="158">
        <v>0.98299999999999998</v>
      </c>
      <c r="AO54" s="159">
        <v>0.98499999999999999</v>
      </c>
      <c r="AP54" s="159">
        <v>0.98499999999999999</v>
      </c>
      <c r="AQ54" s="159">
        <v>0.98299999999999998</v>
      </c>
      <c r="AR54" s="159">
        <v>0.98299999999999998</v>
      </c>
      <c r="AS54" s="158">
        <v>0.98099999999999998</v>
      </c>
      <c r="AT54" s="159">
        <v>0.98299999999999998</v>
      </c>
      <c r="AU54" s="159">
        <v>0.98299999999999998</v>
      </c>
      <c r="AV54" s="159">
        <v>0.98099999999999998</v>
      </c>
      <c r="AW54" s="159">
        <v>0.98099999999999998</v>
      </c>
      <c r="AX54" s="158">
        <v>0.98099999999999998</v>
      </c>
      <c r="AY54" s="159">
        <v>0.98499999999999999</v>
      </c>
      <c r="AZ54" s="159">
        <v>0.98499999999999999</v>
      </c>
      <c r="BA54" s="159">
        <v>0.98099999999999998</v>
      </c>
      <c r="BB54" s="159">
        <v>0.98099999999999998</v>
      </c>
      <c r="BC54" s="158">
        <v>0.98299999999999998</v>
      </c>
      <c r="BD54" s="159">
        <v>0.98599999999999999</v>
      </c>
      <c r="BE54" s="159">
        <v>0.98599999999999999</v>
      </c>
      <c r="BF54" s="159">
        <v>0.98299999999999998</v>
      </c>
      <c r="BG54" s="159">
        <v>0.98299999999999998</v>
      </c>
      <c r="BH54" s="158">
        <v>0.98499999999999999</v>
      </c>
      <c r="BI54" s="159">
        <v>0.98699999999999999</v>
      </c>
      <c r="BJ54" s="159">
        <v>0.98699999999999999</v>
      </c>
      <c r="BK54" s="159">
        <v>0.98499999999999999</v>
      </c>
      <c r="BL54" s="161">
        <v>0.98499999999999999</v>
      </c>
      <c r="BN54" s="290"/>
      <c r="BO54" s="290"/>
      <c r="BP54" s="290"/>
      <c r="BQ54" s="290"/>
      <c r="BR54" s="290"/>
      <c r="BS54" s="290"/>
      <c r="BT54" s="290"/>
      <c r="BU54" s="290"/>
      <c r="BV54" s="290"/>
      <c r="BW54" s="290"/>
      <c r="BX54" s="290"/>
      <c r="BY54" s="290"/>
      <c r="BZ54" s="290"/>
      <c r="CA54" s="290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0"/>
      <c r="DO54" s="290"/>
      <c r="DP54" s="290"/>
      <c r="DQ54" s="290"/>
      <c r="DR54" s="290"/>
      <c r="DS54" s="290"/>
      <c r="DT54" s="290"/>
      <c r="DU54" s="290"/>
      <c r="DV54" s="290"/>
      <c r="DW54" s="290"/>
      <c r="DX54" s="290"/>
      <c r="DY54" s="290"/>
      <c r="DZ54" s="290"/>
      <c r="EA54" s="290"/>
      <c r="EB54" s="290"/>
      <c r="EC54" s="290"/>
      <c r="ED54" s="290"/>
      <c r="EE54" s="290"/>
      <c r="EF54" s="290"/>
      <c r="EG54" s="290"/>
      <c r="EH54" s="290"/>
      <c r="EI54" s="290"/>
      <c r="EJ54" s="290"/>
      <c r="EK54" s="290"/>
      <c r="EL54" s="290"/>
      <c r="EM54" s="290"/>
      <c r="EN54" s="290"/>
      <c r="EO54" s="290"/>
      <c r="EP54" s="290"/>
      <c r="EQ54" s="290"/>
      <c r="ER54" s="290"/>
      <c r="ES54" s="290"/>
      <c r="ET54" s="290"/>
      <c r="EU54" s="290"/>
      <c r="EV54" s="290"/>
      <c r="EW54" s="290"/>
      <c r="EX54" s="290"/>
      <c r="EY54" s="290"/>
      <c r="EZ54" s="290"/>
      <c r="FA54" s="290"/>
      <c r="FB54" s="290"/>
      <c r="FC54" s="290"/>
      <c r="FD54" s="290"/>
      <c r="FE54" s="290"/>
      <c r="FF54" s="290"/>
      <c r="FG54" s="290"/>
      <c r="FH54" s="290"/>
      <c r="FI54" s="290"/>
      <c r="FJ54" s="290"/>
      <c r="FK54" s="290"/>
      <c r="FL54" s="290"/>
      <c r="FM54" s="290"/>
      <c r="FN54" s="290"/>
      <c r="FO54" s="290"/>
      <c r="FP54" s="290"/>
      <c r="FQ54" s="290"/>
      <c r="FR54" s="290"/>
      <c r="FS54" s="290"/>
      <c r="FT54" s="290"/>
      <c r="FU54" s="290"/>
      <c r="FV54" s="290"/>
      <c r="FW54" s="290"/>
      <c r="FX54" s="290"/>
      <c r="FY54" s="290"/>
      <c r="FZ54" s="290"/>
      <c r="GA54" s="290"/>
      <c r="GB54" s="290"/>
      <c r="GC54" s="290"/>
    </row>
    <row r="55" spans="1:185" s="60" customFormat="1" ht="15.75" thickBot="1" x14ac:dyDescent="0.3">
      <c r="A55" s="115" t="s">
        <v>205</v>
      </c>
      <c r="B55" s="192" t="s">
        <v>162</v>
      </c>
      <c r="C55" s="85" t="s">
        <v>206</v>
      </c>
      <c r="D55" s="175" t="s">
        <v>207</v>
      </c>
      <c r="E55" s="158">
        <v>0.996</v>
      </c>
      <c r="F55" s="159">
        <v>1.0009999999999999</v>
      </c>
      <c r="G55" s="159">
        <v>1.0009999999999999</v>
      </c>
      <c r="H55" s="159">
        <v>0.996</v>
      </c>
      <c r="I55" s="160">
        <v>0.996</v>
      </c>
      <c r="J55" s="158">
        <v>0.998</v>
      </c>
      <c r="K55" s="159">
        <v>1.0049999999999999</v>
      </c>
      <c r="L55" s="159">
        <v>1.0049999999999999</v>
      </c>
      <c r="M55" s="159">
        <v>0.998</v>
      </c>
      <c r="N55" s="161">
        <v>0.998</v>
      </c>
      <c r="O55" s="158">
        <v>0.998</v>
      </c>
      <c r="P55" s="159">
        <v>1.002</v>
      </c>
      <c r="Q55" s="159">
        <v>1.002</v>
      </c>
      <c r="R55" s="159">
        <v>0.998</v>
      </c>
      <c r="S55" s="160">
        <v>0.998</v>
      </c>
      <c r="T55" s="158">
        <v>1.0029999999999999</v>
      </c>
      <c r="U55" s="159">
        <v>1.0069999999999999</v>
      </c>
      <c r="V55" s="159">
        <v>1.0069999999999999</v>
      </c>
      <c r="W55" s="159">
        <v>1.0029999999999999</v>
      </c>
      <c r="X55" s="161">
        <v>1.0029999999999999</v>
      </c>
      <c r="Y55" s="158">
        <v>1.0029999999999999</v>
      </c>
      <c r="Z55" s="159">
        <v>1.006</v>
      </c>
      <c r="AA55" s="159">
        <v>1.006</v>
      </c>
      <c r="AB55" s="159">
        <v>1.0029999999999999</v>
      </c>
      <c r="AC55" s="159">
        <v>1.0029999999999999</v>
      </c>
      <c r="AD55" s="158">
        <v>1</v>
      </c>
      <c r="AE55" s="159">
        <v>1.0029999999999999</v>
      </c>
      <c r="AF55" s="159">
        <v>1.0029999999999999</v>
      </c>
      <c r="AG55" s="159">
        <v>1</v>
      </c>
      <c r="AH55" s="159">
        <v>1</v>
      </c>
      <c r="AI55" s="158">
        <v>1.0029999999999999</v>
      </c>
      <c r="AJ55" s="159">
        <v>1.002</v>
      </c>
      <c r="AK55" s="159">
        <v>1.002</v>
      </c>
      <c r="AL55" s="159">
        <v>1.0029999999999999</v>
      </c>
      <c r="AM55" s="159">
        <v>1.0029999999999999</v>
      </c>
      <c r="AN55" s="158">
        <v>0.995</v>
      </c>
      <c r="AO55" s="159">
        <v>0.996</v>
      </c>
      <c r="AP55" s="159">
        <v>0.996</v>
      </c>
      <c r="AQ55" s="159">
        <v>0.995</v>
      </c>
      <c r="AR55" s="159">
        <v>0.995</v>
      </c>
      <c r="AS55" s="158">
        <v>0.99399999999999999</v>
      </c>
      <c r="AT55" s="159">
        <v>0.99299999999999999</v>
      </c>
      <c r="AU55" s="159">
        <v>0.99299999999999999</v>
      </c>
      <c r="AV55" s="159">
        <v>0.99399999999999999</v>
      </c>
      <c r="AW55" s="159">
        <v>0.99399999999999999</v>
      </c>
      <c r="AX55" s="158">
        <v>0.995</v>
      </c>
      <c r="AY55" s="159">
        <v>0.997</v>
      </c>
      <c r="AZ55" s="159">
        <v>0.997</v>
      </c>
      <c r="BA55" s="159">
        <v>0.995</v>
      </c>
      <c r="BB55" s="159">
        <v>0.995</v>
      </c>
      <c r="BC55" s="158">
        <v>0.999</v>
      </c>
      <c r="BD55" s="159">
        <v>0.999</v>
      </c>
      <c r="BE55" s="159">
        <v>0.999</v>
      </c>
      <c r="BF55" s="159">
        <v>0.999</v>
      </c>
      <c r="BG55" s="159">
        <v>0.999</v>
      </c>
      <c r="BH55" s="158">
        <v>1.0009999999999999</v>
      </c>
      <c r="BI55" s="159">
        <v>1.0009999999999999</v>
      </c>
      <c r="BJ55" s="159">
        <v>1.0009999999999999</v>
      </c>
      <c r="BK55" s="159">
        <v>1.0009999999999999</v>
      </c>
      <c r="BL55" s="161">
        <v>1.0009999999999999</v>
      </c>
      <c r="BN55" s="290"/>
      <c r="BO55" s="290"/>
      <c r="BP55" s="290"/>
      <c r="BQ55" s="290"/>
      <c r="BR55" s="290"/>
      <c r="BS55" s="290"/>
      <c r="BT55" s="290"/>
      <c r="BU55" s="290"/>
      <c r="BV55" s="290"/>
      <c r="BW55" s="290"/>
      <c r="BX55" s="290"/>
      <c r="BY55" s="290"/>
      <c r="BZ55" s="290"/>
      <c r="CA55" s="290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  <c r="CR55" s="290"/>
      <c r="CS55" s="290"/>
      <c r="CT55" s="290"/>
      <c r="CU55" s="290"/>
      <c r="CV55" s="290"/>
      <c r="CW55" s="290"/>
      <c r="CX55" s="290"/>
      <c r="CY55" s="290"/>
      <c r="CZ55" s="290"/>
      <c r="DA55" s="290"/>
      <c r="DB55" s="290"/>
      <c r="DC55" s="290"/>
      <c r="DD55" s="290"/>
      <c r="DE55" s="290"/>
      <c r="DF55" s="290"/>
      <c r="DG55" s="290"/>
      <c r="DH55" s="290"/>
      <c r="DI55" s="290"/>
      <c r="DJ55" s="290"/>
      <c r="DK55" s="290"/>
      <c r="DL55" s="290"/>
      <c r="DM55" s="290"/>
      <c r="DN55" s="290"/>
      <c r="DO55" s="290"/>
      <c r="DP55" s="290"/>
      <c r="DQ55" s="290"/>
      <c r="DR55" s="290"/>
      <c r="DS55" s="290"/>
      <c r="DT55" s="290"/>
      <c r="DU55" s="290"/>
      <c r="DV55" s="290"/>
      <c r="DW55" s="290"/>
      <c r="DX55" s="290"/>
      <c r="DY55" s="290"/>
      <c r="DZ55" s="290"/>
      <c r="EA55" s="290"/>
      <c r="EB55" s="290"/>
      <c r="EC55" s="290"/>
      <c r="ED55" s="290"/>
      <c r="EE55" s="290"/>
      <c r="EF55" s="290"/>
      <c r="EG55" s="290"/>
      <c r="EH55" s="290"/>
      <c r="EI55" s="290"/>
      <c r="EJ55" s="290"/>
      <c r="EK55" s="290"/>
      <c r="EL55" s="290"/>
      <c r="EM55" s="290"/>
      <c r="EN55" s="290"/>
      <c r="EO55" s="290"/>
      <c r="EP55" s="290"/>
      <c r="EQ55" s="290"/>
      <c r="ER55" s="290"/>
      <c r="ES55" s="290"/>
      <c r="ET55" s="290"/>
      <c r="EU55" s="290"/>
      <c r="EV55" s="290"/>
      <c r="EW55" s="290"/>
      <c r="EX55" s="290"/>
      <c r="EY55" s="290"/>
      <c r="EZ55" s="290"/>
      <c r="FA55" s="290"/>
      <c r="FB55" s="290"/>
      <c r="FC55" s="290"/>
      <c r="FD55" s="290"/>
      <c r="FE55" s="290"/>
      <c r="FF55" s="290"/>
      <c r="FG55" s="290"/>
      <c r="FH55" s="290"/>
      <c r="FI55" s="290"/>
      <c r="FJ55" s="290"/>
      <c r="FK55" s="290"/>
      <c r="FL55" s="290"/>
      <c r="FM55" s="290"/>
      <c r="FN55" s="290"/>
      <c r="FO55" s="290"/>
      <c r="FP55" s="290"/>
      <c r="FQ55" s="290"/>
      <c r="FR55" s="290"/>
      <c r="FS55" s="290"/>
      <c r="FT55" s="290"/>
      <c r="FU55" s="290"/>
      <c r="FV55" s="290"/>
      <c r="FW55" s="290"/>
      <c r="FX55" s="290"/>
      <c r="FY55" s="290"/>
      <c r="FZ55" s="290"/>
      <c r="GA55" s="290"/>
      <c r="GB55" s="290"/>
      <c r="GC55" s="290"/>
    </row>
    <row r="56" spans="1:185" s="60" customFormat="1" ht="15.75" thickBot="1" x14ac:dyDescent="0.3">
      <c r="A56" s="88" t="s">
        <v>214</v>
      </c>
      <c r="B56" s="192" t="s">
        <v>162</v>
      </c>
      <c r="C56" s="88" t="s">
        <v>216</v>
      </c>
      <c r="D56" s="176" t="s">
        <v>156</v>
      </c>
      <c r="E56" s="158">
        <v>0.98499999999999999</v>
      </c>
      <c r="F56" s="159">
        <v>0.99</v>
      </c>
      <c r="G56" s="159">
        <v>0.99</v>
      </c>
      <c r="H56" s="159">
        <v>0.98499999999999999</v>
      </c>
      <c r="I56" s="160">
        <v>0.98499999999999999</v>
      </c>
      <c r="J56" s="158">
        <v>0.98699999999999999</v>
      </c>
      <c r="K56" s="159">
        <v>0.99199999999999999</v>
      </c>
      <c r="L56" s="159">
        <v>0.99199999999999999</v>
      </c>
      <c r="M56" s="159">
        <v>0.98699999999999999</v>
      </c>
      <c r="N56" s="161">
        <v>0.98699999999999999</v>
      </c>
      <c r="O56" s="158">
        <v>0.98599999999999999</v>
      </c>
      <c r="P56" s="159">
        <v>0.99</v>
      </c>
      <c r="Q56" s="159">
        <v>0.99</v>
      </c>
      <c r="R56" s="159">
        <v>0.98599999999999999</v>
      </c>
      <c r="S56" s="160">
        <v>0.98599999999999999</v>
      </c>
      <c r="T56" s="158">
        <v>0.99</v>
      </c>
      <c r="U56" s="159">
        <v>0.99299999999999999</v>
      </c>
      <c r="V56" s="159">
        <v>0.99299999999999999</v>
      </c>
      <c r="W56" s="159">
        <v>0.99</v>
      </c>
      <c r="X56" s="161">
        <v>0.99</v>
      </c>
      <c r="Y56" s="158">
        <v>0.99</v>
      </c>
      <c r="Z56" s="159">
        <v>0.99299999999999999</v>
      </c>
      <c r="AA56" s="159">
        <v>0.99299999999999999</v>
      </c>
      <c r="AB56" s="159">
        <v>0.99</v>
      </c>
      <c r="AC56" s="159">
        <v>0.99</v>
      </c>
      <c r="AD56" s="158">
        <v>0.98799999999999999</v>
      </c>
      <c r="AE56" s="159">
        <v>0.99099999999999999</v>
      </c>
      <c r="AF56" s="159">
        <v>0.99099999999999999</v>
      </c>
      <c r="AG56" s="159">
        <v>0.98799999999999999</v>
      </c>
      <c r="AH56" s="159">
        <v>0.98799999999999999</v>
      </c>
      <c r="AI56" s="158">
        <v>0.98899999999999999</v>
      </c>
      <c r="AJ56" s="159">
        <v>0.99</v>
      </c>
      <c r="AK56" s="159">
        <v>0.99</v>
      </c>
      <c r="AL56" s="159">
        <v>0.98899999999999999</v>
      </c>
      <c r="AM56" s="159">
        <v>0.98899999999999999</v>
      </c>
      <c r="AN56" s="158">
        <v>0.98299999999999998</v>
      </c>
      <c r="AO56" s="159">
        <v>0.98499999999999999</v>
      </c>
      <c r="AP56" s="159">
        <v>0.98499999999999999</v>
      </c>
      <c r="AQ56" s="159">
        <v>0.98299999999999998</v>
      </c>
      <c r="AR56" s="159">
        <v>0.98299999999999998</v>
      </c>
      <c r="AS56" s="158">
        <v>0.98099999999999998</v>
      </c>
      <c r="AT56" s="159">
        <v>0.98299999999999998</v>
      </c>
      <c r="AU56" s="159">
        <v>0.98299999999999998</v>
      </c>
      <c r="AV56" s="159">
        <v>0.98099999999999998</v>
      </c>
      <c r="AW56" s="159">
        <v>0.98099999999999998</v>
      </c>
      <c r="AX56" s="158">
        <v>0.98099999999999998</v>
      </c>
      <c r="AY56" s="159">
        <v>0.98499999999999999</v>
      </c>
      <c r="AZ56" s="159">
        <v>0.98499999999999999</v>
      </c>
      <c r="BA56" s="159">
        <v>0.98099999999999998</v>
      </c>
      <c r="BB56" s="159">
        <v>0.98099999999999998</v>
      </c>
      <c r="BC56" s="158">
        <v>0.98299999999999998</v>
      </c>
      <c r="BD56" s="159">
        <v>0.98599999999999999</v>
      </c>
      <c r="BE56" s="159">
        <v>0.98599999999999999</v>
      </c>
      <c r="BF56" s="159">
        <v>0.98299999999999998</v>
      </c>
      <c r="BG56" s="159">
        <v>0.98299999999999998</v>
      </c>
      <c r="BH56" s="158">
        <v>0.98499999999999999</v>
      </c>
      <c r="BI56" s="159">
        <v>0.98699999999999999</v>
      </c>
      <c r="BJ56" s="159">
        <v>0.98699999999999999</v>
      </c>
      <c r="BK56" s="159">
        <v>0.98499999999999999</v>
      </c>
      <c r="BL56" s="161">
        <v>0.98499999999999999</v>
      </c>
      <c r="BN56" s="290"/>
      <c r="BO56" s="290"/>
      <c r="BP56" s="290"/>
      <c r="BQ56" s="290"/>
      <c r="BR56" s="290"/>
      <c r="BS56" s="290"/>
      <c r="BT56" s="290"/>
      <c r="BU56" s="290"/>
      <c r="BV56" s="290"/>
      <c r="BW56" s="290"/>
      <c r="BX56" s="290"/>
      <c r="BY56" s="290"/>
      <c r="BZ56" s="290"/>
      <c r="CA56" s="290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  <c r="CR56" s="290"/>
      <c r="CS56" s="290"/>
      <c r="CT56" s="290"/>
      <c r="CU56" s="290"/>
      <c r="CV56" s="290"/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0"/>
      <c r="DO56" s="290"/>
      <c r="DP56" s="290"/>
      <c r="DQ56" s="290"/>
      <c r="DR56" s="290"/>
      <c r="DS56" s="290"/>
      <c r="DT56" s="290"/>
      <c r="DU56" s="290"/>
      <c r="DV56" s="290"/>
      <c r="DW56" s="290"/>
      <c r="DX56" s="290"/>
      <c r="DY56" s="290"/>
      <c r="DZ56" s="290"/>
      <c r="EA56" s="290"/>
      <c r="EB56" s="290"/>
      <c r="EC56" s="290"/>
      <c r="ED56" s="290"/>
      <c r="EE56" s="290"/>
      <c r="EF56" s="290"/>
      <c r="EG56" s="290"/>
      <c r="EH56" s="290"/>
      <c r="EI56" s="290"/>
      <c r="EJ56" s="290"/>
      <c r="EK56" s="290"/>
      <c r="EL56" s="290"/>
      <c r="EM56" s="290"/>
      <c r="EN56" s="290"/>
      <c r="EO56" s="290"/>
      <c r="EP56" s="290"/>
      <c r="EQ56" s="290"/>
      <c r="ER56" s="290"/>
      <c r="ES56" s="290"/>
      <c r="ET56" s="290"/>
      <c r="EU56" s="290"/>
      <c r="EV56" s="290"/>
      <c r="EW56" s="290"/>
      <c r="EX56" s="290"/>
      <c r="EY56" s="290"/>
      <c r="EZ56" s="290"/>
      <c r="FA56" s="290"/>
      <c r="FB56" s="290"/>
      <c r="FC56" s="290"/>
      <c r="FD56" s="290"/>
      <c r="FE56" s="290"/>
      <c r="FF56" s="290"/>
      <c r="FG56" s="290"/>
      <c r="FH56" s="290"/>
      <c r="FI56" s="290"/>
      <c r="FJ56" s="290"/>
      <c r="FK56" s="290"/>
      <c r="FL56" s="290"/>
      <c r="FM56" s="290"/>
      <c r="FN56" s="290"/>
      <c r="FO56" s="290"/>
      <c r="FP56" s="290"/>
      <c r="FQ56" s="290"/>
      <c r="FR56" s="290"/>
      <c r="FS56" s="290"/>
      <c r="FT56" s="290"/>
      <c r="FU56" s="290"/>
      <c r="FV56" s="290"/>
      <c r="FW56" s="290"/>
      <c r="FX56" s="290"/>
      <c r="FY56" s="290"/>
      <c r="FZ56" s="290"/>
      <c r="GA56" s="290"/>
      <c r="GB56" s="290"/>
      <c r="GC56" s="290"/>
    </row>
    <row r="57" spans="1:185" s="60" customFormat="1" ht="15.75" thickBot="1" x14ac:dyDescent="0.3">
      <c r="A57" s="88" t="s">
        <v>215</v>
      </c>
      <c r="B57" s="192" t="s">
        <v>162</v>
      </c>
      <c r="C57" s="85" t="s">
        <v>217</v>
      </c>
      <c r="D57" s="176" t="s">
        <v>149</v>
      </c>
      <c r="E57" s="158">
        <v>0.99399999999999999</v>
      </c>
      <c r="F57" s="159">
        <v>1.0009999999999999</v>
      </c>
      <c r="G57" s="159">
        <v>1.0009999999999999</v>
      </c>
      <c r="H57" s="159">
        <v>0.99399999999999999</v>
      </c>
      <c r="I57" s="160">
        <v>0.99399999999999999</v>
      </c>
      <c r="J57" s="158">
        <v>0.997</v>
      </c>
      <c r="K57" s="159">
        <v>1.004</v>
      </c>
      <c r="L57" s="159">
        <v>1.004</v>
      </c>
      <c r="M57" s="159">
        <v>0.997</v>
      </c>
      <c r="N57" s="161">
        <v>0.997</v>
      </c>
      <c r="O57" s="158">
        <v>0.996</v>
      </c>
      <c r="P57" s="159">
        <v>1.002</v>
      </c>
      <c r="Q57" s="159">
        <v>1.002</v>
      </c>
      <c r="R57" s="159">
        <v>0.996</v>
      </c>
      <c r="S57" s="160">
        <v>0.996</v>
      </c>
      <c r="T57" s="158">
        <v>1</v>
      </c>
      <c r="U57" s="159">
        <v>1.0049999999999999</v>
      </c>
      <c r="V57" s="159">
        <v>1.0049999999999999</v>
      </c>
      <c r="W57" s="159">
        <v>1</v>
      </c>
      <c r="X57" s="161">
        <v>1</v>
      </c>
      <c r="Y57" s="158">
        <v>1</v>
      </c>
      <c r="Z57" s="159">
        <v>1.0049999999999999</v>
      </c>
      <c r="AA57" s="159">
        <v>1.0049999999999999</v>
      </c>
      <c r="AB57" s="159">
        <v>1</v>
      </c>
      <c r="AC57" s="159">
        <v>1</v>
      </c>
      <c r="AD57" s="158">
        <v>0.997</v>
      </c>
      <c r="AE57" s="159">
        <v>1.0029999999999999</v>
      </c>
      <c r="AF57" s="159">
        <v>1.0029999999999999</v>
      </c>
      <c r="AG57" s="159">
        <v>0.997</v>
      </c>
      <c r="AH57" s="159">
        <v>0.997</v>
      </c>
      <c r="AI57" s="158">
        <v>0.999</v>
      </c>
      <c r="AJ57" s="159">
        <v>1.0009999999999999</v>
      </c>
      <c r="AK57" s="159">
        <v>1.0009999999999999</v>
      </c>
      <c r="AL57" s="159">
        <v>0.999</v>
      </c>
      <c r="AM57" s="159">
        <v>0.999</v>
      </c>
      <c r="AN57" s="158">
        <v>0.99299999999999999</v>
      </c>
      <c r="AO57" s="159">
        <v>0.997</v>
      </c>
      <c r="AP57" s="159">
        <v>0.997</v>
      </c>
      <c r="AQ57" s="159">
        <v>0.99299999999999999</v>
      </c>
      <c r="AR57" s="159">
        <v>0.99299999999999999</v>
      </c>
      <c r="AS57" s="158">
        <v>0.99</v>
      </c>
      <c r="AT57" s="159">
        <v>0.99399999999999999</v>
      </c>
      <c r="AU57" s="159">
        <v>0.99399999999999999</v>
      </c>
      <c r="AV57" s="159">
        <v>0.99</v>
      </c>
      <c r="AW57" s="159">
        <v>0.99</v>
      </c>
      <c r="AX57" s="158">
        <v>0.99</v>
      </c>
      <c r="AY57" s="159">
        <v>0.996</v>
      </c>
      <c r="AZ57" s="159">
        <v>0.996</v>
      </c>
      <c r="BA57" s="159">
        <v>0.99</v>
      </c>
      <c r="BB57" s="159">
        <v>0.99</v>
      </c>
      <c r="BC57" s="158">
        <v>0.99199999999999999</v>
      </c>
      <c r="BD57" s="159">
        <v>0.996</v>
      </c>
      <c r="BE57" s="159">
        <v>0.996</v>
      </c>
      <c r="BF57" s="159">
        <v>0.99199999999999999</v>
      </c>
      <c r="BG57" s="159">
        <v>0.99199999999999999</v>
      </c>
      <c r="BH57" s="158">
        <v>0.99399999999999999</v>
      </c>
      <c r="BI57" s="159">
        <v>0.997</v>
      </c>
      <c r="BJ57" s="159">
        <v>0.997</v>
      </c>
      <c r="BK57" s="159">
        <v>0.99399999999999999</v>
      </c>
      <c r="BL57" s="161">
        <v>0.99399999999999999</v>
      </c>
      <c r="BN57" s="290"/>
      <c r="BO57" s="290"/>
      <c r="BP57" s="290"/>
      <c r="BQ57" s="290"/>
      <c r="BR57" s="290"/>
      <c r="BS57" s="290"/>
      <c r="BT57" s="290"/>
      <c r="BU57" s="290"/>
      <c r="BV57" s="290"/>
      <c r="BW57" s="290"/>
      <c r="BX57" s="290"/>
      <c r="BY57" s="290"/>
      <c r="BZ57" s="290"/>
      <c r="CA57" s="290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  <c r="CR57" s="290"/>
      <c r="CS57" s="290"/>
      <c r="CT57" s="290"/>
      <c r="CU57" s="290"/>
      <c r="CV57" s="290"/>
      <c r="CW57" s="290"/>
      <c r="CX57" s="290"/>
      <c r="CY57" s="290"/>
      <c r="CZ57" s="290"/>
      <c r="DA57" s="290"/>
      <c r="DB57" s="290"/>
      <c r="DC57" s="290"/>
      <c r="DD57" s="290"/>
      <c r="DE57" s="290"/>
      <c r="DF57" s="290"/>
      <c r="DG57" s="290"/>
      <c r="DH57" s="290"/>
      <c r="DI57" s="290"/>
      <c r="DJ57" s="290"/>
      <c r="DK57" s="290"/>
      <c r="DL57" s="290"/>
      <c r="DM57" s="290"/>
      <c r="DN57" s="290"/>
      <c r="DO57" s="290"/>
      <c r="DP57" s="290"/>
      <c r="DQ57" s="290"/>
      <c r="DR57" s="290"/>
      <c r="DS57" s="290"/>
      <c r="DT57" s="290"/>
      <c r="DU57" s="290"/>
      <c r="DV57" s="290"/>
      <c r="DW57" s="290"/>
      <c r="DX57" s="290"/>
      <c r="DY57" s="290"/>
      <c r="DZ57" s="290"/>
      <c r="EA57" s="290"/>
      <c r="EB57" s="290"/>
      <c r="EC57" s="290"/>
      <c r="ED57" s="290"/>
      <c r="EE57" s="290"/>
      <c r="EF57" s="290"/>
      <c r="EG57" s="290"/>
      <c r="EH57" s="290"/>
      <c r="EI57" s="290"/>
      <c r="EJ57" s="290"/>
      <c r="EK57" s="290"/>
      <c r="EL57" s="290"/>
      <c r="EM57" s="290"/>
      <c r="EN57" s="290"/>
      <c r="EO57" s="290"/>
      <c r="EP57" s="290"/>
      <c r="EQ57" s="290"/>
      <c r="ER57" s="290"/>
      <c r="ES57" s="290"/>
      <c r="ET57" s="290"/>
      <c r="EU57" s="290"/>
      <c r="EV57" s="290"/>
      <c r="EW57" s="290"/>
      <c r="EX57" s="290"/>
      <c r="EY57" s="290"/>
      <c r="EZ57" s="290"/>
      <c r="FA57" s="290"/>
      <c r="FB57" s="290"/>
      <c r="FC57" s="290"/>
      <c r="FD57" s="290"/>
      <c r="FE57" s="290"/>
      <c r="FF57" s="290"/>
      <c r="FG57" s="290"/>
      <c r="FH57" s="290"/>
      <c r="FI57" s="290"/>
      <c r="FJ57" s="290"/>
      <c r="FK57" s="290"/>
      <c r="FL57" s="290"/>
      <c r="FM57" s="290"/>
      <c r="FN57" s="290"/>
      <c r="FO57" s="290"/>
      <c r="FP57" s="290"/>
      <c r="FQ57" s="290"/>
      <c r="FR57" s="290"/>
      <c r="FS57" s="290"/>
      <c r="FT57" s="290"/>
      <c r="FU57" s="290"/>
      <c r="FV57" s="290"/>
      <c r="FW57" s="290"/>
      <c r="FX57" s="290"/>
      <c r="FY57" s="290"/>
      <c r="FZ57" s="290"/>
      <c r="GA57" s="290"/>
      <c r="GB57" s="290"/>
      <c r="GC57" s="290"/>
    </row>
    <row r="58" spans="1:185" s="60" customFormat="1" ht="15.75" thickBot="1" x14ac:dyDescent="0.3">
      <c r="A58" s="111" t="s">
        <v>218</v>
      </c>
      <c r="B58" s="192" t="s">
        <v>162</v>
      </c>
      <c r="C58" s="85" t="s">
        <v>219</v>
      </c>
      <c r="D58" s="174" t="s">
        <v>155</v>
      </c>
      <c r="E58" s="158">
        <v>0.99299999999999999</v>
      </c>
      <c r="F58" s="159">
        <v>0.997</v>
      </c>
      <c r="G58" s="159">
        <v>0.997</v>
      </c>
      <c r="H58" s="159">
        <v>0.99299999999999999</v>
      </c>
      <c r="I58" s="160">
        <v>0.99299999999999999</v>
      </c>
      <c r="J58" s="158">
        <v>0.995</v>
      </c>
      <c r="K58" s="159">
        <v>0.999</v>
      </c>
      <c r="L58" s="159">
        <v>0.999</v>
      </c>
      <c r="M58" s="159">
        <v>0.995</v>
      </c>
      <c r="N58" s="161">
        <v>0.995</v>
      </c>
      <c r="O58" s="158">
        <v>0.99399999999999999</v>
      </c>
      <c r="P58" s="159">
        <v>0.997</v>
      </c>
      <c r="Q58" s="159">
        <v>0.997</v>
      </c>
      <c r="R58" s="159">
        <v>0.99399999999999999</v>
      </c>
      <c r="S58" s="160">
        <v>0.99399999999999999</v>
      </c>
      <c r="T58" s="158">
        <v>0.999</v>
      </c>
      <c r="U58" s="159">
        <v>1.0009999999999999</v>
      </c>
      <c r="V58" s="159">
        <v>1.0009999999999999</v>
      </c>
      <c r="W58" s="159">
        <v>0.999</v>
      </c>
      <c r="X58" s="161">
        <v>0.999</v>
      </c>
      <c r="Y58" s="158">
        <v>0.999</v>
      </c>
      <c r="Z58" s="159">
        <v>1.0009999999999999</v>
      </c>
      <c r="AA58" s="159">
        <v>1.0009999999999999</v>
      </c>
      <c r="AB58" s="159">
        <v>0.999</v>
      </c>
      <c r="AC58" s="159">
        <v>0.999</v>
      </c>
      <c r="AD58" s="158">
        <v>0.997</v>
      </c>
      <c r="AE58" s="159">
        <v>0.999</v>
      </c>
      <c r="AF58" s="159">
        <v>0.999</v>
      </c>
      <c r="AG58" s="159">
        <v>0.997</v>
      </c>
      <c r="AH58" s="159">
        <v>0.997</v>
      </c>
      <c r="AI58" s="158">
        <v>0.999</v>
      </c>
      <c r="AJ58" s="159">
        <v>1</v>
      </c>
      <c r="AK58" s="159">
        <v>1</v>
      </c>
      <c r="AL58" s="159">
        <v>0.999</v>
      </c>
      <c r="AM58" s="159">
        <v>0.999</v>
      </c>
      <c r="AN58" s="158">
        <v>0.99199999999999999</v>
      </c>
      <c r="AO58" s="159">
        <v>0.99399999999999999</v>
      </c>
      <c r="AP58" s="159">
        <v>0.99399999999999999</v>
      </c>
      <c r="AQ58" s="159">
        <v>0.99199999999999999</v>
      </c>
      <c r="AR58" s="159">
        <v>0.99199999999999999</v>
      </c>
      <c r="AS58" s="158">
        <v>0.99199999999999999</v>
      </c>
      <c r="AT58" s="159">
        <v>0.99299999999999999</v>
      </c>
      <c r="AU58" s="159">
        <v>0.99299999999999999</v>
      </c>
      <c r="AV58" s="159">
        <v>0.99199999999999999</v>
      </c>
      <c r="AW58" s="159">
        <v>0.99199999999999999</v>
      </c>
      <c r="AX58" s="158">
        <v>0.99299999999999999</v>
      </c>
      <c r="AY58" s="159">
        <v>0.997</v>
      </c>
      <c r="AZ58" s="159">
        <v>0.997</v>
      </c>
      <c r="BA58" s="159">
        <v>0.99299999999999999</v>
      </c>
      <c r="BB58" s="159">
        <v>0.99299999999999999</v>
      </c>
      <c r="BC58" s="158">
        <v>0.997</v>
      </c>
      <c r="BD58" s="159">
        <v>1</v>
      </c>
      <c r="BE58" s="159">
        <v>1</v>
      </c>
      <c r="BF58" s="159">
        <v>0.997</v>
      </c>
      <c r="BG58" s="159">
        <v>0.997</v>
      </c>
      <c r="BH58" s="158">
        <v>0.998</v>
      </c>
      <c r="BI58" s="159">
        <v>1</v>
      </c>
      <c r="BJ58" s="159">
        <v>1</v>
      </c>
      <c r="BK58" s="159">
        <v>0.998</v>
      </c>
      <c r="BL58" s="161">
        <v>0.998</v>
      </c>
      <c r="BN58" s="290"/>
      <c r="BO58" s="290"/>
      <c r="BP58" s="290"/>
      <c r="BQ58" s="290"/>
      <c r="BR58" s="290"/>
      <c r="BS58" s="290"/>
      <c r="BT58" s="290"/>
      <c r="BU58" s="290"/>
      <c r="BV58" s="290"/>
      <c r="BW58" s="290"/>
      <c r="BX58" s="290"/>
      <c r="BY58" s="290"/>
      <c r="BZ58" s="290"/>
      <c r="CA58" s="290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  <c r="CR58" s="290"/>
      <c r="CS58" s="290"/>
      <c r="CT58" s="290"/>
      <c r="CU58" s="290"/>
      <c r="CV58" s="290"/>
      <c r="CW58" s="290"/>
      <c r="CX58" s="290"/>
      <c r="CY58" s="290"/>
      <c r="CZ58" s="290"/>
      <c r="DA58" s="290"/>
      <c r="DB58" s="290"/>
      <c r="DC58" s="290"/>
      <c r="DD58" s="290"/>
      <c r="DE58" s="290"/>
      <c r="DF58" s="290"/>
      <c r="DG58" s="290"/>
      <c r="DH58" s="290"/>
      <c r="DI58" s="290"/>
      <c r="DJ58" s="290"/>
      <c r="DK58" s="290"/>
      <c r="DL58" s="290"/>
      <c r="DM58" s="290"/>
      <c r="DN58" s="290"/>
      <c r="DO58" s="290"/>
      <c r="DP58" s="290"/>
      <c r="DQ58" s="290"/>
      <c r="DR58" s="290"/>
      <c r="DS58" s="290"/>
      <c r="DT58" s="290"/>
      <c r="DU58" s="290"/>
      <c r="DV58" s="290"/>
      <c r="DW58" s="290"/>
      <c r="DX58" s="290"/>
      <c r="DY58" s="290"/>
      <c r="DZ58" s="290"/>
      <c r="EA58" s="290"/>
      <c r="EB58" s="290"/>
      <c r="EC58" s="290"/>
      <c r="ED58" s="290"/>
      <c r="EE58" s="290"/>
      <c r="EF58" s="290"/>
      <c r="EG58" s="290"/>
      <c r="EH58" s="290"/>
      <c r="EI58" s="290"/>
      <c r="EJ58" s="290"/>
      <c r="EK58" s="290"/>
      <c r="EL58" s="290"/>
      <c r="EM58" s="290"/>
      <c r="EN58" s="290"/>
      <c r="EO58" s="290"/>
      <c r="EP58" s="290"/>
      <c r="EQ58" s="290"/>
      <c r="ER58" s="290"/>
      <c r="ES58" s="290"/>
      <c r="ET58" s="290"/>
      <c r="EU58" s="290"/>
      <c r="EV58" s="290"/>
      <c r="EW58" s="290"/>
      <c r="EX58" s="290"/>
      <c r="EY58" s="290"/>
      <c r="EZ58" s="290"/>
      <c r="FA58" s="290"/>
      <c r="FB58" s="290"/>
      <c r="FC58" s="290"/>
      <c r="FD58" s="290"/>
      <c r="FE58" s="290"/>
      <c r="FF58" s="290"/>
      <c r="FG58" s="290"/>
      <c r="FH58" s="290"/>
      <c r="FI58" s="290"/>
      <c r="FJ58" s="290"/>
      <c r="FK58" s="290"/>
      <c r="FL58" s="290"/>
      <c r="FM58" s="290"/>
      <c r="FN58" s="290"/>
      <c r="FO58" s="290"/>
      <c r="FP58" s="290"/>
      <c r="FQ58" s="290"/>
      <c r="FR58" s="290"/>
      <c r="FS58" s="290"/>
      <c r="FT58" s="290"/>
      <c r="FU58" s="290"/>
      <c r="FV58" s="290"/>
      <c r="FW58" s="290"/>
      <c r="FX58" s="290"/>
      <c r="FY58" s="290"/>
      <c r="FZ58" s="290"/>
      <c r="GA58" s="290"/>
      <c r="GB58" s="290"/>
      <c r="GC58" s="290"/>
    </row>
    <row r="59" spans="1:185" s="60" customFormat="1" ht="15.75" thickBot="1" x14ac:dyDescent="0.3">
      <c r="A59" s="102" t="s">
        <v>220</v>
      </c>
      <c r="B59" s="192" t="s">
        <v>162</v>
      </c>
      <c r="C59" s="85" t="s">
        <v>225</v>
      </c>
      <c r="D59" s="177" t="s">
        <v>223</v>
      </c>
      <c r="E59" s="158">
        <v>0.995</v>
      </c>
      <c r="F59" s="159">
        <v>0.999</v>
      </c>
      <c r="G59" s="159">
        <v>0.999</v>
      </c>
      <c r="H59" s="159">
        <v>0.995</v>
      </c>
      <c r="I59" s="160">
        <v>0.995</v>
      </c>
      <c r="J59" s="158">
        <v>0.998</v>
      </c>
      <c r="K59" s="159">
        <v>1.002</v>
      </c>
      <c r="L59" s="159">
        <v>1.002</v>
      </c>
      <c r="M59" s="159">
        <v>0.998</v>
      </c>
      <c r="N59" s="161">
        <v>0.998</v>
      </c>
      <c r="O59" s="158">
        <v>0.997</v>
      </c>
      <c r="P59" s="159">
        <v>1</v>
      </c>
      <c r="Q59" s="159">
        <v>1</v>
      </c>
      <c r="R59" s="159">
        <v>0.997</v>
      </c>
      <c r="S59" s="160">
        <v>0.997</v>
      </c>
      <c r="T59" s="158">
        <v>1.0009999999999999</v>
      </c>
      <c r="U59" s="159">
        <v>1.004</v>
      </c>
      <c r="V59" s="159">
        <v>1.004</v>
      </c>
      <c r="W59" s="159">
        <v>1.0009999999999999</v>
      </c>
      <c r="X59" s="161">
        <v>1.0009999999999999</v>
      </c>
      <c r="Y59" s="158">
        <v>1.002</v>
      </c>
      <c r="Z59" s="159">
        <v>1.0029999999999999</v>
      </c>
      <c r="AA59" s="159">
        <v>1.0029999999999999</v>
      </c>
      <c r="AB59" s="159">
        <v>1.002</v>
      </c>
      <c r="AC59" s="159">
        <v>1.002</v>
      </c>
      <c r="AD59" s="158">
        <v>0.999</v>
      </c>
      <c r="AE59" s="159">
        <v>1</v>
      </c>
      <c r="AF59" s="159">
        <v>1</v>
      </c>
      <c r="AG59" s="159">
        <v>0.999</v>
      </c>
      <c r="AH59" s="159">
        <v>0.999</v>
      </c>
      <c r="AI59" s="158">
        <v>1.002</v>
      </c>
      <c r="AJ59" s="159">
        <v>0.999</v>
      </c>
      <c r="AK59" s="159">
        <v>0.999</v>
      </c>
      <c r="AL59" s="159">
        <v>1.002</v>
      </c>
      <c r="AM59" s="159">
        <v>1.002</v>
      </c>
      <c r="AN59" s="158">
        <v>0.995</v>
      </c>
      <c r="AO59" s="159">
        <v>0.99399999999999999</v>
      </c>
      <c r="AP59" s="159">
        <v>0.99399999999999999</v>
      </c>
      <c r="AQ59" s="159">
        <v>0.995</v>
      </c>
      <c r="AR59" s="159">
        <v>0.995</v>
      </c>
      <c r="AS59" s="158">
        <v>0.99199999999999999</v>
      </c>
      <c r="AT59" s="159">
        <v>0.99</v>
      </c>
      <c r="AU59" s="159">
        <v>0.99</v>
      </c>
      <c r="AV59" s="159">
        <v>0.99199999999999999</v>
      </c>
      <c r="AW59" s="159">
        <v>0.99199999999999999</v>
      </c>
      <c r="AX59" s="158">
        <v>0.99299999999999999</v>
      </c>
      <c r="AY59" s="159">
        <v>0.99299999999999999</v>
      </c>
      <c r="AZ59" s="159">
        <v>0.99299999999999999</v>
      </c>
      <c r="BA59" s="159">
        <v>0.99299999999999999</v>
      </c>
      <c r="BB59" s="159">
        <v>0.99299999999999999</v>
      </c>
      <c r="BC59" s="158">
        <v>0.996</v>
      </c>
      <c r="BD59" s="159">
        <v>0.995</v>
      </c>
      <c r="BE59" s="159">
        <v>0.995</v>
      </c>
      <c r="BF59" s="159">
        <v>0.996</v>
      </c>
      <c r="BG59" s="159">
        <v>0.996</v>
      </c>
      <c r="BH59" s="158">
        <v>0.998</v>
      </c>
      <c r="BI59" s="159">
        <v>0.997</v>
      </c>
      <c r="BJ59" s="159">
        <v>0.997</v>
      </c>
      <c r="BK59" s="159">
        <v>0.998</v>
      </c>
      <c r="BL59" s="161">
        <v>0.998</v>
      </c>
      <c r="BN59" s="290"/>
      <c r="BO59" s="290"/>
      <c r="BP59" s="290"/>
      <c r="BQ59" s="290"/>
      <c r="BR59" s="290"/>
      <c r="BS59" s="290"/>
      <c r="BT59" s="290"/>
      <c r="BU59" s="290"/>
      <c r="BV59" s="290"/>
      <c r="BW59" s="290"/>
      <c r="BX59" s="290"/>
      <c r="BY59" s="290"/>
      <c r="BZ59" s="290"/>
      <c r="CA59" s="290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  <c r="CR59" s="290"/>
      <c r="CS59" s="290"/>
      <c r="CT59" s="290"/>
      <c r="CU59" s="290"/>
      <c r="CV59" s="290"/>
      <c r="CW59" s="290"/>
      <c r="CX59" s="290"/>
      <c r="CY59" s="290"/>
      <c r="CZ59" s="290"/>
      <c r="DA59" s="290"/>
      <c r="DB59" s="290"/>
      <c r="DC59" s="290"/>
      <c r="DD59" s="290"/>
      <c r="DE59" s="290"/>
      <c r="DF59" s="290"/>
      <c r="DG59" s="290"/>
      <c r="DH59" s="290"/>
      <c r="DI59" s="290"/>
      <c r="DJ59" s="290"/>
      <c r="DK59" s="290"/>
      <c r="DL59" s="290"/>
      <c r="DM59" s="290"/>
      <c r="DN59" s="290"/>
      <c r="DO59" s="290"/>
      <c r="DP59" s="290"/>
      <c r="DQ59" s="290"/>
      <c r="DR59" s="290"/>
      <c r="DS59" s="290"/>
      <c r="DT59" s="290"/>
      <c r="DU59" s="290"/>
      <c r="DV59" s="290"/>
      <c r="DW59" s="290"/>
      <c r="DX59" s="290"/>
      <c r="DY59" s="290"/>
      <c r="DZ59" s="290"/>
      <c r="EA59" s="290"/>
      <c r="EB59" s="290"/>
      <c r="EC59" s="290"/>
      <c r="ED59" s="290"/>
      <c r="EE59" s="290"/>
      <c r="EF59" s="290"/>
      <c r="EG59" s="290"/>
      <c r="EH59" s="290"/>
      <c r="EI59" s="290"/>
      <c r="EJ59" s="290"/>
      <c r="EK59" s="290"/>
      <c r="EL59" s="290"/>
      <c r="EM59" s="290"/>
      <c r="EN59" s="290"/>
      <c r="EO59" s="290"/>
      <c r="EP59" s="290"/>
      <c r="EQ59" s="290"/>
      <c r="ER59" s="290"/>
      <c r="ES59" s="290"/>
      <c r="ET59" s="290"/>
      <c r="EU59" s="290"/>
      <c r="EV59" s="290"/>
      <c r="EW59" s="290"/>
      <c r="EX59" s="290"/>
      <c r="EY59" s="290"/>
      <c r="EZ59" s="290"/>
      <c r="FA59" s="290"/>
      <c r="FB59" s="290"/>
      <c r="FC59" s="290"/>
      <c r="FD59" s="290"/>
      <c r="FE59" s="290"/>
      <c r="FF59" s="290"/>
      <c r="FG59" s="290"/>
      <c r="FH59" s="290"/>
      <c r="FI59" s="290"/>
      <c r="FJ59" s="290"/>
      <c r="FK59" s="290"/>
      <c r="FL59" s="290"/>
      <c r="FM59" s="290"/>
      <c r="FN59" s="290"/>
      <c r="FO59" s="290"/>
      <c r="FP59" s="290"/>
      <c r="FQ59" s="290"/>
      <c r="FR59" s="290"/>
      <c r="FS59" s="290"/>
      <c r="FT59" s="290"/>
      <c r="FU59" s="290"/>
      <c r="FV59" s="290"/>
      <c r="FW59" s="290"/>
      <c r="FX59" s="290"/>
      <c r="FY59" s="290"/>
      <c r="FZ59" s="290"/>
      <c r="GA59" s="290"/>
      <c r="GB59" s="290"/>
      <c r="GC59" s="290"/>
    </row>
    <row r="60" spans="1:185" s="60" customFormat="1" ht="15.75" thickBot="1" x14ac:dyDescent="0.3">
      <c r="A60" s="102" t="s">
        <v>221</v>
      </c>
      <c r="B60" s="192" t="s">
        <v>162</v>
      </c>
      <c r="C60" s="85" t="s">
        <v>226</v>
      </c>
      <c r="D60" s="177" t="s">
        <v>224</v>
      </c>
      <c r="E60" s="158">
        <v>0.998</v>
      </c>
      <c r="F60" s="159">
        <v>1.002</v>
      </c>
      <c r="G60" s="159">
        <v>1.002</v>
      </c>
      <c r="H60" s="159">
        <v>0.998</v>
      </c>
      <c r="I60" s="160">
        <v>0.998</v>
      </c>
      <c r="J60" s="158">
        <v>1</v>
      </c>
      <c r="K60" s="159">
        <v>1.004</v>
      </c>
      <c r="L60" s="159">
        <v>1.004</v>
      </c>
      <c r="M60" s="159">
        <v>1</v>
      </c>
      <c r="N60" s="161">
        <v>1</v>
      </c>
      <c r="O60" s="158">
        <v>0.999</v>
      </c>
      <c r="P60" s="159">
        <v>1.002</v>
      </c>
      <c r="Q60" s="159">
        <v>1.002</v>
      </c>
      <c r="R60" s="159">
        <v>0.999</v>
      </c>
      <c r="S60" s="160">
        <v>0.999</v>
      </c>
      <c r="T60" s="158">
        <v>1.0029999999999999</v>
      </c>
      <c r="U60" s="159">
        <v>1.0049999999999999</v>
      </c>
      <c r="V60" s="159">
        <v>1.0049999999999999</v>
      </c>
      <c r="W60" s="159">
        <v>1.0029999999999999</v>
      </c>
      <c r="X60" s="161">
        <v>1.0029999999999999</v>
      </c>
      <c r="Y60" s="158">
        <v>1.004</v>
      </c>
      <c r="Z60" s="159">
        <v>1.0049999999999999</v>
      </c>
      <c r="AA60" s="159">
        <v>1.0049999999999999</v>
      </c>
      <c r="AB60" s="159">
        <v>1.004</v>
      </c>
      <c r="AC60" s="159">
        <v>1.004</v>
      </c>
      <c r="AD60" s="158">
        <v>1.0009999999999999</v>
      </c>
      <c r="AE60" s="159">
        <v>1.0029999999999999</v>
      </c>
      <c r="AF60" s="159">
        <v>1.0029999999999999</v>
      </c>
      <c r="AG60" s="159">
        <v>1.0009999999999999</v>
      </c>
      <c r="AH60" s="159">
        <v>1.0009999999999999</v>
      </c>
      <c r="AI60" s="158">
        <v>1.0029999999999999</v>
      </c>
      <c r="AJ60" s="159">
        <v>1.0029999999999999</v>
      </c>
      <c r="AK60" s="159">
        <v>1.0029999999999999</v>
      </c>
      <c r="AL60" s="159">
        <v>1.0029999999999999</v>
      </c>
      <c r="AM60" s="159">
        <v>1.0029999999999999</v>
      </c>
      <c r="AN60" s="158">
        <v>0.997</v>
      </c>
      <c r="AO60" s="159">
        <v>0.998</v>
      </c>
      <c r="AP60" s="159">
        <v>0.998</v>
      </c>
      <c r="AQ60" s="159">
        <v>0.997</v>
      </c>
      <c r="AR60" s="159">
        <v>0.997</v>
      </c>
      <c r="AS60" s="158">
        <v>0.99399999999999999</v>
      </c>
      <c r="AT60" s="159">
        <v>0.996</v>
      </c>
      <c r="AU60" s="159">
        <v>0.996</v>
      </c>
      <c r="AV60" s="159">
        <v>0.99399999999999999</v>
      </c>
      <c r="AW60" s="159">
        <v>0.99399999999999999</v>
      </c>
      <c r="AX60" s="158">
        <v>0.995</v>
      </c>
      <c r="AY60" s="159">
        <v>0.998</v>
      </c>
      <c r="AZ60" s="159">
        <v>0.998</v>
      </c>
      <c r="BA60" s="159">
        <v>0.995</v>
      </c>
      <c r="BB60" s="159">
        <v>0.995</v>
      </c>
      <c r="BC60" s="158">
        <v>0.997</v>
      </c>
      <c r="BD60" s="159">
        <v>0.998</v>
      </c>
      <c r="BE60" s="159">
        <v>0.998</v>
      </c>
      <c r="BF60" s="159">
        <v>0.997</v>
      </c>
      <c r="BG60" s="159">
        <v>0.997</v>
      </c>
      <c r="BH60" s="158">
        <v>0.998</v>
      </c>
      <c r="BI60" s="159">
        <v>0.999</v>
      </c>
      <c r="BJ60" s="159">
        <v>0.999</v>
      </c>
      <c r="BK60" s="159">
        <v>0.998</v>
      </c>
      <c r="BL60" s="161">
        <v>0.998</v>
      </c>
      <c r="BN60" s="290"/>
      <c r="BO60" s="290"/>
      <c r="BP60" s="290"/>
      <c r="BQ60" s="290"/>
      <c r="BR60" s="290"/>
      <c r="BS60" s="290"/>
      <c r="BT60" s="290"/>
      <c r="BU60" s="290"/>
      <c r="BV60" s="290"/>
      <c r="BW60" s="290"/>
      <c r="BX60" s="290"/>
      <c r="BY60" s="290"/>
      <c r="BZ60" s="290"/>
      <c r="CA60" s="290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  <c r="CR60" s="290"/>
      <c r="CS60" s="290"/>
      <c r="CT60" s="290"/>
      <c r="CU60" s="290"/>
      <c r="CV60" s="290"/>
      <c r="CW60" s="290"/>
      <c r="CX60" s="290"/>
      <c r="CY60" s="290"/>
      <c r="CZ60" s="290"/>
      <c r="DA60" s="290"/>
      <c r="DB60" s="290"/>
      <c r="DC60" s="290"/>
      <c r="DD60" s="290"/>
      <c r="DE60" s="290"/>
      <c r="DF60" s="290"/>
      <c r="DG60" s="290"/>
      <c r="DH60" s="290"/>
      <c r="DI60" s="290"/>
      <c r="DJ60" s="290"/>
      <c r="DK60" s="290"/>
      <c r="DL60" s="290"/>
      <c r="DM60" s="290"/>
      <c r="DN60" s="290"/>
      <c r="DO60" s="290"/>
      <c r="DP60" s="290"/>
      <c r="DQ60" s="290"/>
      <c r="DR60" s="290"/>
      <c r="DS60" s="290"/>
      <c r="DT60" s="290"/>
      <c r="DU60" s="290"/>
      <c r="DV60" s="290"/>
      <c r="DW60" s="290"/>
      <c r="DX60" s="290"/>
      <c r="DY60" s="290"/>
      <c r="DZ60" s="290"/>
      <c r="EA60" s="290"/>
      <c r="EB60" s="290"/>
      <c r="EC60" s="290"/>
      <c r="ED60" s="290"/>
      <c r="EE60" s="290"/>
      <c r="EF60" s="290"/>
      <c r="EG60" s="290"/>
      <c r="EH60" s="290"/>
      <c r="EI60" s="290"/>
      <c r="EJ60" s="290"/>
      <c r="EK60" s="290"/>
      <c r="EL60" s="290"/>
      <c r="EM60" s="290"/>
      <c r="EN60" s="290"/>
      <c r="EO60" s="290"/>
      <c r="EP60" s="290"/>
      <c r="EQ60" s="290"/>
      <c r="ER60" s="290"/>
      <c r="ES60" s="290"/>
      <c r="ET60" s="290"/>
      <c r="EU60" s="290"/>
      <c r="EV60" s="290"/>
      <c r="EW60" s="290"/>
      <c r="EX60" s="290"/>
      <c r="EY60" s="290"/>
      <c r="EZ60" s="290"/>
      <c r="FA60" s="290"/>
      <c r="FB60" s="290"/>
      <c r="FC60" s="290"/>
      <c r="FD60" s="290"/>
      <c r="FE60" s="290"/>
      <c r="FF60" s="290"/>
      <c r="FG60" s="290"/>
      <c r="FH60" s="290"/>
      <c r="FI60" s="290"/>
      <c r="FJ60" s="290"/>
      <c r="FK60" s="290"/>
      <c r="FL60" s="290"/>
      <c r="FM60" s="290"/>
      <c r="FN60" s="290"/>
      <c r="FO60" s="290"/>
      <c r="FP60" s="290"/>
      <c r="FQ60" s="290"/>
      <c r="FR60" s="290"/>
      <c r="FS60" s="290"/>
      <c r="FT60" s="290"/>
      <c r="FU60" s="290"/>
      <c r="FV60" s="290"/>
      <c r="FW60" s="290"/>
      <c r="FX60" s="290"/>
      <c r="FY60" s="290"/>
      <c r="FZ60" s="290"/>
      <c r="GA60" s="290"/>
      <c r="GB60" s="290"/>
      <c r="GC60" s="290"/>
    </row>
    <row r="61" spans="1:185" s="60" customFormat="1" ht="15.75" thickBot="1" x14ac:dyDescent="0.3">
      <c r="A61" s="102" t="s">
        <v>222</v>
      </c>
      <c r="B61" s="192" t="s">
        <v>162</v>
      </c>
      <c r="C61" s="85" t="s">
        <v>227</v>
      </c>
      <c r="D61" s="177" t="s">
        <v>224</v>
      </c>
      <c r="E61" s="158">
        <v>0.998</v>
      </c>
      <c r="F61" s="159">
        <v>1.002</v>
      </c>
      <c r="G61" s="159">
        <v>1.002</v>
      </c>
      <c r="H61" s="159">
        <v>0.998</v>
      </c>
      <c r="I61" s="160">
        <v>0.998</v>
      </c>
      <c r="J61" s="158">
        <v>1</v>
      </c>
      <c r="K61" s="159">
        <v>1.004</v>
      </c>
      <c r="L61" s="159">
        <v>1.004</v>
      </c>
      <c r="M61" s="159">
        <v>1</v>
      </c>
      <c r="N61" s="161">
        <v>1</v>
      </c>
      <c r="O61" s="158">
        <v>0.999</v>
      </c>
      <c r="P61" s="159">
        <v>1.002</v>
      </c>
      <c r="Q61" s="159">
        <v>1.002</v>
      </c>
      <c r="R61" s="159">
        <v>0.999</v>
      </c>
      <c r="S61" s="160">
        <v>0.999</v>
      </c>
      <c r="T61" s="158">
        <v>1.0029999999999999</v>
      </c>
      <c r="U61" s="159">
        <v>1.0049999999999999</v>
      </c>
      <c r="V61" s="159">
        <v>1.0049999999999999</v>
      </c>
      <c r="W61" s="159">
        <v>1.0029999999999999</v>
      </c>
      <c r="X61" s="161">
        <v>1.0029999999999999</v>
      </c>
      <c r="Y61" s="158">
        <v>1.004</v>
      </c>
      <c r="Z61" s="159">
        <v>1.0049999999999999</v>
      </c>
      <c r="AA61" s="159">
        <v>1.0049999999999999</v>
      </c>
      <c r="AB61" s="159">
        <v>1.004</v>
      </c>
      <c r="AC61" s="159">
        <v>1.004</v>
      </c>
      <c r="AD61" s="158">
        <v>1.0009999999999999</v>
      </c>
      <c r="AE61" s="159">
        <v>1.0029999999999999</v>
      </c>
      <c r="AF61" s="159">
        <v>1.0029999999999999</v>
      </c>
      <c r="AG61" s="159">
        <v>1.0009999999999999</v>
      </c>
      <c r="AH61" s="159">
        <v>1.0009999999999999</v>
      </c>
      <c r="AI61" s="158">
        <v>1.0029999999999999</v>
      </c>
      <c r="AJ61" s="159">
        <v>1.0029999999999999</v>
      </c>
      <c r="AK61" s="159">
        <v>1.0029999999999999</v>
      </c>
      <c r="AL61" s="159">
        <v>1.0029999999999999</v>
      </c>
      <c r="AM61" s="159">
        <v>1.0029999999999999</v>
      </c>
      <c r="AN61" s="158">
        <v>0.997</v>
      </c>
      <c r="AO61" s="159">
        <v>0.998</v>
      </c>
      <c r="AP61" s="159">
        <v>0.998</v>
      </c>
      <c r="AQ61" s="159">
        <v>0.997</v>
      </c>
      <c r="AR61" s="159">
        <v>0.997</v>
      </c>
      <c r="AS61" s="158">
        <v>0.99399999999999999</v>
      </c>
      <c r="AT61" s="159">
        <v>0.996</v>
      </c>
      <c r="AU61" s="159">
        <v>0.996</v>
      </c>
      <c r="AV61" s="159">
        <v>0.99399999999999999</v>
      </c>
      <c r="AW61" s="159">
        <v>0.99399999999999999</v>
      </c>
      <c r="AX61" s="158">
        <v>0.995</v>
      </c>
      <c r="AY61" s="159">
        <v>0.998</v>
      </c>
      <c r="AZ61" s="159">
        <v>0.998</v>
      </c>
      <c r="BA61" s="159">
        <v>0.995</v>
      </c>
      <c r="BB61" s="159">
        <v>0.995</v>
      </c>
      <c r="BC61" s="158">
        <v>0.997</v>
      </c>
      <c r="BD61" s="159">
        <v>0.998</v>
      </c>
      <c r="BE61" s="159">
        <v>0.998</v>
      </c>
      <c r="BF61" s="159">
        <v>0.997</v>
      </c>
      <c r="BG61" s="159">
        <v>0.997</v>
      </c>
      <c r="BH61" s="158">
        <v>0.998</v>
      </c>
      <c r="BI61" s="159">
        <v>0.999</v>
      </c>
      <c r="BJ61" s="159">
        <v>0.999</v>
      </c>
      <c r="BK61" s="159">
        <v>0.998</v>
      </c>
      <c r="BL61" s="161">
        <v>0.998</v>
      </c>
      <c r="BN61" s="290"/>
      <c r="BO61" s="290"/>
      <c r="BP61" s="290"/>
      <c r="BQ61" s="290"/>
      <c r="BR61" s="290"/>
      <c r="BS61" s="290"/>
      <c r="BT61" s="290"/>
      <c r="BU61" s="290"/>
      <c r="BV61" s="290"/>
      <c r="BW61" s="290"/>
      <c r="BX61" s="290"/>
      <c r="BY61" s="290"/>
      <c r="BZ61" s="290"/>
      <c r="CA61" s="290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  <c r="CR61" s="290"/>
      <c r="CS61" s="290"/>
      <c r="CT61" s="290"/>
      <c r="CU61" s="290"/>
      <c r="CV61" s="290"/>
      <c r="CW61" s="290"/>
      <c r="CX61" s="290"/>
      <c r="CY61" s="290"/>
      <c r="CZ61" s="290"/>
      <c r="DA61" s="290"/>
      <c r="DB61" s="290"/>
      <c r="DC61" s="290"/>
      <c r="DD61" s="290"/>
      <c r="DE61" s="290"/>
      <c r="DF61" s="290"/>
      <c r="DG61" s="290"/>
      <c r="DH61" s="290"/>
      <c r="DI61" s="290"/>
      <c r="DJ61" s="290"/>
      <c r="DK61" s="290"/>
      <c r="DL61" s="290"/>
      <c r="DM61" s="290"/>
      <c r="DN61" s="290"/>
      <c r="DO61" s="290"/>
      <c r="DP61" s="290"/>
      <c r="DQ61" s="290"/>
      <c r="DR61" s="290"/>
      <c r="DS61" s="290"/>
      <c r="DT61" s="290"/>
      <c r="DU61" s="290"/>
      <c r="DV61" s="290"/>
      <c r="DW61" s="290"/>
      <c r="DX61" s="290"/>
      <c r="DY61" s="290"/>
      <c r="DZ61" s="290"/>
      <c r="EA61" s="290"/>
      <c r="EB61" s="290"/>
      <c r="EC61" s="290"/>
      <c r="ED61" s="290"/>
      <c r="EE61" s="290"/>
      <c r="EF61" s="290"/>
      <c r="EG61" s="290"/>
      <c r="EH61" s="290"/>
      <c r="EI61" s="290"/>
      <c r="EJ61" s="290"/>
      <c r="EK61" s="290"/>
      <c r="EL61" s="290"/>
      <c r="EM61" s="290"/>
      <c r="EN61" s="290"/>
      <c r="EO61" s="290"/>
      <c r="EP61" s="290"/>
      <c r="EQ61" s="290"/>
      <c r="ER61" s="290"/>
      <c r="ES61" s="290"/>
      <c r="ET61" s="290"/>
      <c r="EU61" s="290"/>
      <c r="EV61" s="290"/>
      <c r="EW61" s="290"/>
      <c r="EX61" s="290"/>
      <c r="EY61" s="290"/>
      <c r="EZ61" s="290"/>
      <c r="FA61" s="290"/>
      <c r="FB61" s="290"/>
      <c r="FC61" s="290"/>
      <c r="FD61" s="290"/>
      <c r="FE61" s="290"/>
      <c r="FF61" s="290"/>
      <c r="FG61" s="290"/>
      <c r="FH61" s="290"/>
      <c r="FI61" s="290"/>
      <c r="FJ61" s="290"/>
      <c r="FK61" s="290"/>
      <c r="FL61" s="290"/>
      <c r="FM61" s="290"/>
      <c r="FN61" s="290"/>
      <c r="FO61" s="290"/>
      <c r="FP61" s="290"/>
      <c r="FQ61" s="290"/>
      <c r="FR61" s="290"/>
      <c r="FS61" s="290"/>
      <c r="FT61" s="290"/>
      <c r="FU61" s="290"/>
      <c r="FV61" s="290"/>
      <c r="FW61" s="290"/>
      <c r="FX61" s="290"/>
      <c r="FY61" s="290"/>
      <c r="FZ61" s="290"/>
      <c r="GA61" s="290"/>
      <c r="GB61" s="290"/>
      <c r="GC61" s="290"/>
    </row>
    <row r="62" spans="1:185" s="60" customFormat="1" ht="15.75" thickBot="1" x14ac:dyDescent="0.3">
      <c r="A62" s="73" t="s">
        <v>228</v>
      </c>
      <c r="B62" s="192" t="s">
        <v>162</v>
      </c>
      <c r="C62" s="85" t="s">
        <v>230</v>
      </c>
      <c r="D62" s="178" t="s">
        <v>233</v>
      </c>
      <c r="E62" s="158">
        <v>0.998</v>
      </c>
      <c r="F62" s="159">
        <v>1</v>
      </c>
      <c r="G62" s="159">
        <v>1</v>
      </c>
      <c r="H62" s="159">
        <v>0.998</v>
      </c>
      <c r="I62" s="160">
        <v>0.998</v>
      </c>
      <c r="J62" s="158">
        <v>1</v>
      </c>
      <c r="K62" s="159">
        <v>1.002</v>
      </c>
      <c r="L62" s="159">
        <v>1.002</v>
      </c>
      <c r="M62" s="159">
        <v>1</v>
      </c>
      <c r="N62" s="161">
        <v>1</v>
      </c>
      <c r="O62" s="158">
        <v>0.998</v>
      </c>
      <c r="P62" s="159">
        <v>0.999</v>
      </c>
      <c r="Q62" s="159">
        <v>0.999</v>
      </c>
      <c r="R62" s="159">
        <v>0.998</v>
      </c>
      <c r="S62" s="160">
        <v>0.998</v>
      </c>
      <c r="T62" s="158">
        <v>1.0029999999999999</v>
      </c>
      <c r="U62" s="159">
        <v>1.002</v>
      </c>
      <c r="V62" s="159">
        <v>1.002</v>
      </c>
      <c r="W62" s="159">
        <v>1.0029999999999999</v>
      </c>
      <c r="X62" s="161">
        <v>1.0029999999999999</v>
      </c>
      <c r="Y62" s="158">
        <v>1.0029999999999999</v>
      </c>
      <c r="Z62" s="159">
        <v>1.0029999999999999</v>
      </c>
      <c r="AA62" s="159">
        <v>1.0029999999999999</v>
      </c>
      <c r="AB62" s="159">
        <v>1.0029999999999999</v>
      </c>
      <c r="AC62" s="159">
        <v>1.0029999999999999</v>
      </c>
      <c r="AD62" s="158">
        <v>1.0009999999999999</v>
      </c>
      <c r="AE62" s="159">
        <v>1.0009999999999999</v>
      </c>
      <c r="AF62" s="159">
        <v>1.0009999999999999</v>
      </c>
      <c r="AG62" s="159">
        <v>1.0009999999999999</v>
      </c>
      <c r="AH62" s="159">
        <v>1.0009999999999999</v>
      </c>
      <c r="AI62" s="158">
        <v>1.0029999999999999</v>
      </c>
      <c r="AJ62" s="159">
        <v>1</v>
      </c>
      <c r="AK62" s="159">
        <v>1</v>
      </c>
      <c r="AL62" s="159">
        <v>1.0029999999999999</v>
      </c>
      <c r="AM62" s="159">
        <v>1.0029999999999999</v>
      </c>
      <c r="AN62" s="158">
        <v>0.998</v>
      </c>
      <c r="AO62" s="159">
        <v>0.996</v>
      </c>
      <c r="AP62" s="159">
        <v>0.996</v>
      </c>
      <c r="AQ62" s="159">
        <v>0.998</v>
      </c>
      <c r="AR62" s="159">
        <v>0.998</v>
      </c>
      <c r="AS62" s="158">
        <v>0.99299999999999999</v>
      </c>
      <c r="AT62" s="159">
        <v>0.99199999999999999</v>
      </c>
      <c r="AU62" s="159">
        <v>0.99199999999999999</v>
      </c>
      <c r="AV62" s="159">
        <v>0.99299999999999999</v>
      </c>
      <c r="AW62" s="159">
        <v>0.99299999999999999</v>
      </c>
      <c r="AX62" s="158">
        <v>0.995</v>
      </c>
      <c r="AY62" s="159">
        <v>0.99399999999999999</v>
      </c>
      <c r="AZ62" s="159">
        <v>0.99399999999999999</v>
      </c>
      <c r="BA62" s="159">
        <v>0.995</v>
      </c>
      <c r="BB62" s="159">
        <v>0.995</v>
      </c>
      <c r="BC62" s="158">
        <v>0.997</v>
      </c>
      <c r="BD62" s="159">
        <v>0.99399999999999999</v>
      </c>
      <c r="BE62" s="159">
        <v>0.99399999999999999</v>
      </c>
      <c r="BF62" s="159">
        <v>0.997</v>
      </c>
      <c r="BG62" s="159">
        <v>0.997</v>
      </c>
      <c r="BH62" s="158">
        <v>0.998</v>
      </c>
      <c r="BI62" s="159">
        <v>0.996</v>
      </c>
      <c r="BJ62" s="159">
        <v>0.996</v>
      </c>
      <c r="BK62" s="159">
        <v>0.998</v>
      </c>
      <c r="BL62" s="161">
        <v>0.998</v>
      </c>
      <c r="BN62" s="290"/>
      <c r="BO62" s="290"/>
      <c r="BP62" s="290"/>
      <c r="BQ62" s="290"/>
      <c r="BR62" s="290"/>
      <c r="BS62" s="290"/>
      <c r="BT62" s="290"/>
      <c r="BU62" s="290"/>
      <c r="BV62" s="290"/>
      <c r="BW62" s="290"/>
      <c r="BX62" s="290"/>
      <c r="BY62" s="290"/>
      <c r="BZ62" s="290"/>
      <c r="CA62" s="290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  <c r="CR62" s="290"/>
      <c r="CS62" s="290"/>
      <c r="CT62" s="290"/>
      <c r="CU62" s="290"/>
      <c r="CV62" s="290"/>
      <c r="CW62" s="290"/>
      <c r="CX62" s="290"/>
      <c r="CY62" s="290"/>
      <c r="CZ62" s="290"/>
      <c r="DA62" s="290"/>
      <c r="DB62" s="290"/>
      <c r="DC62" s="290"/>
      <c r="DD62" s="290"/>
      <c r="DE62" s="290"/>
      <c r="DF62" s="290"/>
      <c r="DG62" s="290"/>
      <c r="DH62" s="290"/>
      <c r="DI62" s="290"/>
      <c r="DJ62" s="290"/>
      <c r="DK62" s="290"/>
      <c r="DL62" s="290"/>
      <c r="DM62" s="290"/>
      <c r="DN62" s="290"/>
      <c r="DO62" s="290"/>
      <c r="DP62" s="290"/>
      <c r="DQ62" s="290"/>
      <c r="DR62" s="290"/>
      <c r="DS62" s="290"/>
      <c r="DT62" s="290"/>
      <c r="DU62" s="290"/>
      <c r="DV62" s="290"/>
      <c r="DW62" s="290"/>
      <c r="DX62" s="290"/>
      <c r="DY62" s="290"/>
      <c r="DZ62" s="290"/>
      <c r="EA62" s="290"/>
      <c r="EB62" s="290"/>
      <c r="EC62" s="290"/>
      <c r="ED62" s="290"/>
      <c r="EE62" s="290"/>
      <c r="EF62" s="290"/>
      <c r="EG62" s="290"/>
      <c r="EH62" s="290"/>
      <c r="EI62" s="290"/>
      <c r="EJ62" s="290"/>
      <c r="EK62" s="290"/>
      <c r="EL62" s="290"/>
      <c r="EM62" s="290"/>
      <c r="EN62" s="290"/>
      <c r="EO62" s="290"/>
      <c r="EP62" s="290"/>
      <c r="EQ62" s="290"/>
      <c r="ER62" s="290"/>
      <c r="ES62" s="290"/>
      <c r="ET62" s="290"/>
      <c r="EU62" s="290"/>
      <c r="EV62" s="290"/>
      <c r="EW62" s="290"/>
      <c r="EX62" s="290"/>
      <c r="EY62" s="290"/>
      <c r="EZ62" s="290"/>
      <c r="FA62" s="290"/>
      <c r="FB62" s="290"/>
      <c r="FC62" s="290"/>
      <c r="FD62" s="290"/>
      <c r="FE62" s="290"/>
      <c r="FF62" s="290"/>
      <c r="FG62" s="290"/>
      <c r="FH62" s="290"/>
      <c r="FI62" s="290"/>
      <c r="FJ62" s="290"/>
      <c r="FK62" s="290"/>
      <c r="FL62" s="290"/>
      <c r="FM62" s="290"/>
      <c r="FN62" s="290"/>
      <c r="FO62" s="290"/>
      <c r="FP62" s="290"/>
      <c r="FQ62" s="290"/>
      <c r="FR62" s="290"/>
      <c r="FS62" s="290"/>
      <c r="FT62" s="290"/>
      <c r="FU62" s="290"/>
      <c r="FV62" s="290"/>
      <c r="FW62" s="290"/>
      <c r="FX62" s="290"/>
      <c r="FY62" s="290"/>
      <c r="FZ62" s="290"/>
      <c r="GA62" s="290"/>
      <c r="GB62" s="290"/>
      <c r="GC62" s="290"/>
    </row>
    <row r="63" spans="1:185" s="60" customFormat="1" ht="15.75" thickBot="1" x14ac:dyDescent="0.3">
      <c r="A63" s="73" t="s">
        <v>229</v>
      </c>
      <c r="B63" s="192" t="s">
        <v>162</v>
      </c>
      <c r="C63" s="85" t="s">
        <v>231</v>
      </c>
      <c r="D63" s="178" t="s">
        <v>232</v>
      </c>
      <c r="E63" s="158">
        <v>0.997</v>
      </c>
      <c r="F63" s="159">
        <v>1.002</v>
      </c>
      <c r="G63" s="159">
        <v>1.002</v>
      </c>
      <c r="H63" s="159">
        <v>0.997</v>
      </c>
      <c r="I63" s="160">
        <v>0.997</v>
      </c>
      <c r="J63" s="158">
        <v>1</v>
      </c>
      <c r="K63" s="159">
        <v>1.004</v>
      </c>
      <c r="L63" s="159">
        <v>1.004</v>
      </c>
      <c r="M63" s="159">
        <v>1</v>
      </c>
      <c r="N63" s="161">
        <v>1</v>
      </c>
      <c r="O63" s="158">
        <v>0.999</v>
      </c>
      <c r="P63" s="159">
        <v>1.002</v>
      </c>
      <c r="Q63" s="159">
        <v>1.002</v>
      </c>
      <c r="R63" s="159">
        <v>0.999</v>
      </c>
      <c r="S63" s="160">
        <v>0.999</v>
      </c>
      <c r="T63" s="158">
        <v>1.0029999999999999</v>
      </c>
      <c r="U63" s="159">
        <v>1.0049999999999999</v>
      </c>
      <c r="V63" s="159">
        <v>1.0049999999999999</v>
      </c>
      <c r="W63" s="159">
        <v>1.0029999999999999</v>
      </c>
      <c r="X63" s="161">
        <v>1.0029999999999999</v>
      </c>
      <c r="Y63" s="158">
        <v>1.0029999999999999</v>
      </c>
      <c r="Z63" s="159">
        <v>1.0049999999999999</v>
      </c>
      <c r="AA63" s="159">
        <v>1.0049999999999999</v>
      </c>
      <c r="AB63" s="159">
        <v>1.0029999999999999</v>
      </c>
      <c r="AC63" s="159">
        <v>1.0029999999999999</v>
      </c>
      <c r="AD63" s="158">
        <v>1.0009999999999999</v>
      </c>
      <c r="AE63" s="159">
        <v>1.0029999999999999</v>
      </c>
      <c r="AF63" s="159">
        <v>1.0029999999999999</v>
      </c>
      <c r="AG63" s="159">
        <v>1.0009999999999999</v>
      </c>
      <c r="AH63" s="159">
        <v>1.0009999999999999</v>
      </c>
      <c r="AI63" s="158">
        <v>1.002</v>
      </c>
      <c r="AJ63" s="159">
        <v>1.0029999999999999</v>
      </c>
      <c r="AK63" s="159">
        <v>1.0029999999999999</v>
      </c>
      <c r="AL63" s="159">
        <v>1.002</v>
      </c>
      <c r="AM63" s="159">
        <v>1.002</v>
      </c>
      <c r="AN63" s="158">
        <v>0.997</v>
      </c>
      <c r="AO63" s="159">
        <v>0.998</v>
      </c>
      <c r="AP63" s="159">
        <v>0.998</v>
      </c>
      <c r="AQ63" s="159">
        <v>0.997</v>
      </c>
      <c r="AR63" s="159">
        <v>0.997</v>
      </c>
      <c r="AS63" s="158">
        <v>0.99399999999999999</v>
      </c>
      <c r="AT63" s="159">
        <v>0.995</v>
      </c>
      <c r="AU63" s="159">
        <v>0.995</v>
      </c>
      <c r="AV63" s="159">
        <v>0.99399999999999999</v>
      </c>
      <c r="AW63" s="159">
        <v>0.99399999999999999</v>
      </c>
      <c r="AX63" s="158">
        <v>0.99399999999999999</v>
      </c>
      <c r="AY63" s="159">
        <v>0.997</v>
      </c>
      <c r="AZ63" s="159">
        <v>0.997</v>
      </c>
      <c r="BA63" s="159">
        <v>0.99399999999999999</v>
      </c>
      <c r="BB63" s="159">
        <v>0.99399999999999999</v>
      </c>
      <c r="BC63" s="158">
        <v>0.996</v>
      </c>
      <c r="BD63" s="159">
        <v>0.998</v>
      </c>
      <c r="BE63" s="159">
        <v>0.998</v>
      </c>
      <c r="BF63" s="159">
        <v>0.996</v>
      </c>
      <c r="BG63" s="159">
        <v>0.996</v>
      </c>
      <c r="BH63" s="158">
        <v>0.998</v>
      </c>
      <c r="BI63" s="159">
        <v>0.999</v>
      </c>
      <c r="BJ63" s="159">
        <v>0.999</v>
      </c>
      <c r="BK63" s="159">
        <v>0.998</v>
      </c>
      <c r="BL63" s="161">
        <v>0.998</v>
      </c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  <c r="CR63" s="290"/>
      <c r="CS63" s="290"/>
      <c r="CT63" s="290"/>
      <c r="CU63" s="290"/>
      <c r="CV63" s="290"/>
      <c r="CW63" s="290"/>
      <c r="CX63" s="290"/>
      <c r="CY63" s="290"/>
      <c r="CZ63" s="290"/>
      <c r="DA63" s="290"/>
      <c r="DB63" s="290"/>
      <c r="DC63" s="290"/>
      <c r="DD63" s="290"/>
      <c r="DE63" s="290"/>
      <c r="DF63" s="290"/>
      <c r="DG63" s="290"/>
      <c r="DH63" s="290"/>
      <c r="DI63" s="290"/>
      <c r="DJ63" s="290"/>
      <c r="DK63" s="290"/>
      <c r="DL63" s="290"/>
      <c r="DM63" s="290"/>
      <c r="DN63" s="290"/>
      <c r="DO63" s="290"/>
      <c r="DP63" s="290"/>
      <c r="DQ63" s="290"/>
      <c r="DR63" s="290"/>
      <c r="DS63" s="290"/>
      <c r="DT63" s="290"/>
      <c r="DU63" s="290"/>
      <c r="DV63" s="290"/>
      <c r="DW63" s="290"/>
      <c r="DX63" s="290"/>
      <c r="DY63" s="290"/>
      <c r="DZ63" s="290"/>
      <c r="EA63" s="290"/>
      <c r="EB63" s="290"/>
      <c r="EC63" s="290"/>
      <c r="ED63" s="290"/>
      <c r="EE63" s="290"/>
      <c r="EF63" s="290"/>
      <c r="EG63" s="290"/>
      <c r="EH63" s="290"/>
      <c r="EI63" s="290"/>
      <c r="EJ63" s="290"/>
      <c r="EK63" s="290"/>
      <c r="EL63" s="290"/>
      <c r="EM63" s="290"/>
      <c r="EN63" s="290"/>
      <c r="EO63" s="290"/>
      <c r="EP63" s="290"/>
      <c r="EQ63" s="290"/>
      <c r="ER63" s="290"/>
      <c r="ES63" s="290"/>
      <c r="ET63" s="290"/>
      <c r="EU63" s="290"/>
      <c r="EV63" s="290"/>
      <c r="EW63" s="290"/>
      <c r="EX63" s="290"/>
      <c r="EY63" s="290"/>
      <c r="EZ63" s="290"/>
      <c r="FA63" s="290"/>
      <c r="FB63" s="290"/>
      <c r="FC63" s="290"/>
      <c r="FD63" s="290"/>
      <c r="FE63" s="290"/>
      <c r="FF63" s="290"/>
      <c r="FG63" s="290"/>
      <c r="FH63" s="290"/>
      <c r="FI63" s="290"/>
      <c r="FJ63" s="290"/>
      <c r="FK63" s="290"/>
      <c r="FL63" s="290"/>
      <c r="FM63" s="290"/>
      <c r="FN63" s="290"/>
      <c r="FO63" s="290"/>
      <c r="FP63" s="290"/>
      <c r="FQ63" s="290"/>
      <c r="FR63" s="290"/>
      <c r="FS63" s="290"/>
      <c r="FT63" s="290"/>
      <c r="FU63" s="290"/>
      <c r="FV63" s="290"/>
      <c r="FW63" s="290"/>
      <c r="FX63" s="290"/>
      <c r="FY63" s="290"/>
      <c r="FZ63" s="290"/>
      <c r="GA63" s="290"/>
      <c r="GB63" s="290"/>
      <c r="GC63" s="290"/>
    </row>
    <row r="64" spans="1:185" s="60" customFormat="1" ht="15.75" thickBot="1" x14ac:dyDescent="0.3">
      <c r="A64" s="119" t="s">
        <v>240</v>
      </c>
      <c r="B64" s="192" t="s">
        <v>162</v>
      </c>
      <c r="C64" s="263" t="s">
        <v>303</v>
      </c>
      <c r="D64" s="179" t="s">
        <v>232</v>
      </c>
      <c r="E64" s="158">
        <v>0.997</v>
      </c>
      <c r="F64" s="159">
        <v>1.002</v>
      </c>
      <c r="G64" s="159">
        <v>1.002</v>
      </c>
      <c r="H64" s="159">
        <v>0.997</v>
      </c>
      <c r="I64" s="160">
        <v>0.997</v>
      </c>
      <c r="J64" s="158">
        <v>1</v>
      </c>
      <c r="K64" s="159">
        <v>1.004</v>
      </c>
      <c r="L64" s="159">
        <v>1.004</v>
      </c>
      <c r="M64" s="159">
        <v>1</v>
      </c>
      <c r="N64" s="161">
        <v>1</v>
      </c>
      <c r="O64" s="158">
        <v>0.999</v>
      </c>
      <c r="P64" s="159">
        <v>1.002</v>
      </c>
      <c r="Q64" s="159">
        <v>1.002</v>
      </c>
      <c r="R64" s="159">
        <v>0.999</v>
      </c>
      <c r="S64" s="160">
        <v>0.999</v>
      </c>
      <c r="T64" s="158">
        <v>1.0029999999999999</v>
      </c>
      <c r="U64" s="159">
        <v>1.0049999999999999</v>
      </c>
      <c r="V64" s="159">
        <v>1.0049999999999999</v>
      </c>
      <c r="W64" s="159">
        <v>1.0029999999999999</v>
      </c>
      <c r="X64" s="161">
        <v>1.0029999999999999</v>
      </c>
      <c r="Y64" s="158">
        <v>1.0029999999999999</v>
      </c>
      <c r="Z64" s="159">
        <v>1.0049999999999999</v>
      </c>
      <c r="AA64" s="159">
        <v>1.0049999999999999</v>
      </c>
      <c r="AB64" s="159">
        <v>1.0029999999999999</v>
      </c>
      <c r="AC64" s="159">
        <v>1.0029999999999999</v>
      </c>
      <c r="AD64" s="158">
        <v>1.0009999999999999</v>
      </c>
      <c r="AE64" s="159">
        <v>1.0029999999999999</v>
      </c>
      <c r="AF64" s="159">
        <v>1.0029999999999999</v>
      </c>
      <c r="AG64" s="159">
        <v>1.0009999999999999</v>
      </c>
      <c r="AH64" s="159">
        <v>1.0009999999999999</v>
      </c>
      <c r="AI64" s="158">
        <v>1.002</v>
      </c>
      <c r="AJ64" s="159">
        <v>1.0029999999999999</v>
      </c>
      <c r="AK64" s="159">
        <v>1.0029999999999999</v>
      </c>
      <c r="AL64" s="159">
        <v>1.002</v>
      </c>
      <c r="AM64" s="159">
        <v>1.002</v>
      </c>
      <c r="AN64" s="158">
        <v>0.997</v>
      </c>
      <c r="AO64" s="159">
        <v>0.998</v>
      </c>
      <c r="AP64" s="159">
        <v>0.998</v>
      </c>
      <c r="AQ64" s="159">
        <v>0.997</v>
      </c>
      <c r="AR64" s="159">
        <v>0.997</v>
      </c>
      <c r="AS64" s="158">
        <v>0.99399999999999999</v>
      </c>
      <c r="AT64" s="159">
        <v>0.995</v>
      </c>
      <c r="AU64" s="159">
        <v>0.995</v>
      </c>
      <c r="AV64" s="159">
        <v>0.99399999999999999</v>
      </c>
      <c r="AW64" s="159">
        <v>0.99399999999999999</v>
      </c>
      <c r="AX64" s="158">
        <v>0.99399999999999999</v>
      </c>
      <c r="AY64" s="159">
        <v>0.997</v>
      </c>
      <c r="AZ64" s="159">
        <v>0.997</v>
      </c>
      <c r="BA64" s="159">
        <v>0.99399999999999999</v>
      </c>
      <c r="BB64" s="159">
        <v>0.99399999999999999</v>
      </c>
      <c r="BC64" s="158">
        <v>0.996</v>
      </c>
      <c r="BD64" s="159">
        <v>0.998</v>
      </c>
      <c r="BE64" s="159">
        <v>0.998</v>
      </c>
      <c r="BF64" s="159">
        <v>0.996</v>
      </c>
      <c r="BG64" s="159">
        <v>0.996</v>
      </c>
      <c r="BH64" s="158">
        <v>0.998</v>
      </c>
      <c r="BI64" s="159">
        <v>0.999</v>
      </c>
      <c r="BJ64" s="159">
        <v>0.999</v>
      </c>
      <c r="BK64" s="159">
        <v>0.998</v>
      </c>
      <c r="BL64" s="161">
        <v>0.998</v>
      </c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  <c r="CR64" s="290"/>
      <c r="CS64" s="290"/>
      <c r="CT64" s="290"/>
      <c r="CU64" s="290"/>
      <c r="CV64" s="290"/>
      <c r="CW64" s="290"/>
      <c r="CX64" s="290"/>
      <c r="CY64" s="290"/>
      <c r="CZ64" s="290"/>
      <c r="DA64" s="290"/>
      <c r="DB64" s="290"/>
      <c r="DC64" s="290"/>
      <c r="DD64" s="290"/>
      <c r="DE64" s="290"/>
      <c r="DF64" s="290"/>
      <c r="DG64" s="290"/>
      <c r="DH64" s="290"/>
      <c r="DI64" s="290"/>
      <c r="DJ64" s="290"/>
      <c r="DK64" s="290"/>
      <c r="DL64" s="290"/>
      <c r="DM64" s="290"/>
      <c r="DN64" s="290"/>
      <c r="DO64" s="290"/>
      <c r="DP64" s="290"/>
      <c r="DQ64" s="290"/>
      <c r="DR64" s="290"/>
      <c r="DS64" s="290"/>
      <c r="DT64" s="290"/>
      <c r="DU64" s="290"/>
      <c r="DV64" s="290"/>
      <c r="DW64" s="290"/>
      <c r="DX64" s="290"/>
      <c r="DY64" s="290"/>
      <c r="DZ64" s="290"/>
      <c r="EA64" s="290"/>
      <c r="EB64" s="290"/>
      <c r="EC64" s="290"/>
      <c r="ED64" s="290"/>
      <c r="EE64" s="290"/>
      <c r="EF64" s="290"/>
      <c r="EG64" s="290"/>
      <c r="EH64" s="290"/>
      <c r="EI64" s="290"/>
      <c r="EJ64" s="290"/>
      <c r="EK64" s="290"/>
      <c r="EL64" s="290"/>
      <c r="EM64" s="290"/>
      <c r="EN64" s="290"/>
      <c r="EO64" s="290"/>
      <c r="EP64" s="290"/>
      <c r="EQ64" s="290"/>
      <c r="ER64" s="290"/>
      <c r="ES64" s="290"/>
      <c r="ET64" s="290"/>
      <c r="EU64" s="290"/>
      <c r="EV64" s="290"/>
      <c r="EW64" s="290"/>
      <c r="EX64" s="290"/>
      <c r="EY64" s="290"/>
      <c r="EZ64" s="290"/>
      <c r="FA64" s="290"/>
      <c r="FB64" s="290"/>
      <c r="FC64" s="290"/>
      <c r="FD64" s="290"/>
      <c r="FE64" s="290"/>
      <c r="FF64" s="290"/>
      <c r="FG64" s="290"/>
      <c r="FH64" s="290"/>
      <c r="FI64" s="290"/>
      <c r="FJ64" s="290"/>
      <c r="FK64" s="290"/>
      <c r="FL64" s="290"/>
      <c r="FM64" s="290"/>
      <c r="FN64" s="290"/>
      <c r="FO64" s="290"/>
      <c r="FP64" s="290"/>
      <c r="FQ64" s="290"/>
      <c r="FR64" s="290"/>
      <c r="FS64" s="290"/>
      <c r="FT64" s="290"/>
      <c r="FU64" s="290"/>
      <c r="FV64" s="290"/>
      <c r="FW64" s="290"/>
      <c r="FX64" s="290"/>
      <c r="FY64" s="290"/>
      <c r="FZ64" s="290"/>
      <c r="GA64" s="290"/>
      <c r="GB64" s="290"/>
      <c r="GC64" s="290"/>
    </row>
    <row r="65" spans="1:185" s="60" customFormat="1" ht="15.75" thickBot="1" x14ac:dyDescent="0.3">
      <c r="A65" s="119" t="s">
        <v>239</v>
      </c>
      <c r="B65" s="192" t="s">
        <v>162</v>
      </c>
      <c r="C65" s="263" t="s">
        <v>304</v>
      </c>
      <c r="D65" s="180" t="s">
        <v>224</v>
      </c>
      <c r="E65" s="158">
        <v>0.998</v>
      </c>
      <c r="F65" s="159">
        <v>1.002</v>
      </c>
      <c r="G65" s="159">
        <v>1.002</v>
      </c>
      <c r="H65" s="159">
        <v>0.998</v>
      </c>
      <c r="I65" s="160">
        <v>0.998</v>
      </c>
      <c r="J65" s="158">
        <v>1</v>
      </c>
      <c r="K65" s="159">
        <v>1.004</v>
      </c>
      <c r="L65" s="159">
        <v>1.004</v>
      </c>
      <c r="M65" s="159">
        <v>1</v>
      </c>
      <c r="N65" s="161">
        <v>1</v>
      </c>
      <c r="O65" s="158">
        <v>0.999</v>
      </c>
      <c r="P65" s="159">
        <v>1.002</v>
      </c>
      <c r="Q65" s="159">
        <v>1.002</v>
      </c>
      <c r="R65" s="159">
        <v>0.999</v>
      </c>
      <c r="S65" s="160">
        <v>0.999</v>
      </c>
      <c r="T65" s="158">
        <v>1.0029999999999999</v>
      </c>
      <c r="U65" s="159">
        <v>1.0049999999999999</v>
      </c>
      <c r="V65" s="159">
        <v>1.0049999999999999</v>
      </c>
      <c r="W65" s="159">
        <v>1.0029999999999999</v>
      </c>
      <c r="X65" s="161">
        <v>1.0029999999999999</v>
      </c>
      <c r="Y65" s="158">
        <v>1.004</v>
      </c>
      <c r="Z65" s="159">
        <v>1.0049999999999999</v>
      </c>
      <c r="AA65" s="159">
        <v>1.0049999999999999</v>
      </c>
      <c r="AB65" s="159">
        <v>1.004</v>
      </c>
      <c r="AC65" s="159">
        <v>1.004</v>
      </c>
      <c r="AD65" s="158">
        <v>1.0009999999999999</v>
      </c>
      <c r="AE65" s="159">
        <v>1.0029999999999999</v>
      </c>
      <c r="AF65" s="159">
        <v>1.0029999999999999</v>
      </c>
      <c r="AG65" s="159">
        <v>1.0009999999999999</v>
      </c>
      <c r="AH65" s="159">
        <v>1.0009999999999999</v>
      </c>
      <c r="AI65" s="158">
        <v>1.0029999999999999</v>
      </c>
      <c r="AJ65" s="159">
        <v>1.0029999999999999</v>
      </c>
      <c r="AK65" s="159">
        <v>1.0029999999999999</v>
      </c>
      <c r="AL65" s="159">
        <v>1.0029999999999999</v>
      </c>
      <c r="AM65" s="159">
        <v>1.0029999999999999</v>
      </c>
      <c r="AN65" s="158">
        <v>0.997</v>
      </c>
      <c r="AO65" s="159">
        <v>0.998</v>
      </c>
      <c r="AP65" s="159">
        <v>0.998</v>
      </c>
      <c r="AQ65" s="159">
        <v>0.997</v>
      </c>
      <c r="AR65" s="159">
        <v>0.997</v>
      </c>
      <c r="AS65" s="158">
        <v>0.99399999999999999</v>
      </c>
      <c r="AT65" s="159">
        <v>0.996</v>
      </c>
      <c r="AU65" s="159">
        <v>0.996</v>
      </c>
      <c r="AV65" s="159">
        <v>0.99399999999999999</v>
      </c>
      <c r="AW65" s="159">
        <v>0.99399999999999999</v>
      </c>
      <c r="AX65" s="158">
        <v>0.995</v>
      </c>
      <c r="AY65" s="159">
        <v>0.998</v>
      </c>
      <c r="AZ65" s="159">
        <v>0.998</v>
      </c>
      <c r="BA65" s="159">
        <v>0.995</v>
      </c>
      <c r="BB65" s="159">
        <v>0.995</v>
      </c>
      <c r="BC65" s="158">
        <v>0.997</v>
      </c>
      <c r="BD65" s="159">
        <v>0.998</v>
      </c>
      <c r="BE65" s="159">
        <v>0.998</v>
      </c>
      <c r="BF65" s="159">
        <v>0.997</v>
      </c>
      <c r="BG65" s="159">
        <v>0.997</v>
      </c>
      <c r="BH65" s="158">
        <v>0.998</v>
      </c>
      <c r="BI65" s="159">
        <v>0.999</v>
      </c>
      <c r="BJ65" s="159">
        <v>0.999</v>
      </c>
      <c r="BK65" s="159">
        <v>0.998</v>
      </c>
      <c r="BL65" s="161">
        <v>0.998</v>
      </c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  <c r="CR65" s="290"/>
      <c r="CS65" s="290"/>
      <c r="CT65" s="290"/>
      <c r="CU65" s="290"/>
      <c r="CV65" s="290"/>
      <c r="CW65" s="290"/>
      <c r="CX65" s="290"/>
      <c r="CY65" s="290"/>
      <c r="CZ65" s="290"/>
      <c r="DA65" s="290"/>
      <c r="DB65" s="290"/>
      <c r="DC65" s="290"/>
      <c r="DD65" s="290"/>
      <c r="DE65" s="290"/>
      <c r="DF65" s="290"/>
      <c r="DG65" s="290"/>
      <c r="DH65" s="290"/>
      <c r="DI65" s="290"/>
      <c r="DJ65" s="290"/>
      <c r="DK65" s="290"/>
      <c r="DL65" s="290"/>
      <c r="DM65" s="290"/>
      <c r="DN65" s="290"/>
      <c r="DO65" s="290"/>
      <c r="DP65" s="290"/>
      <c r="DQ65" s="290"/>
      <c r="DR65" s="290"/>
      <c r="DS65" s="290"/>
      <c r="DT65" s="290"/>
      <c r="DU65" s="290"/>
      <c r="DV65" s="290"/>
      <c r="DW65" s="290"/>
      <c r="DX65" s="290"/>
      <c r="DY65" s="290"/>
      <c r="DZ65" s="290"/>
      <c r="EA65" s="290"/>
      <c r="EB65" s="290"/>
      <c r="EC65" s="290"/>
      <c r="ED65" s="290"/>
      <c r="EE65" s="290"/>
      <c r="EF65" s="290"/>
      <c r="EG65" s="290"/>
      <c r="EH65" s="290"/>
      <c r="EI65" s="290"/>
      <c r="EJ65" s="290"/>
      <c r="EK65" s="290"/>
      <c r="EL65" s="290"/>
      <c r="EM65" s="290"/>
      <c r="EN65" s="290"/>
      <c r="EO65" s="290"/>
      <c r="EP65" s="290"/>
      <c r="EQ65" s="290"/>
      <c r="ER65" s="290"/>
      <c r="ES65" s="290"/>
      <c r="ET65" s="290"/>
      <c r="EU65" s="290"/>
      <c r="EV65" s="290"/>
      <c r="EW65" s="290"/>
      <c r="EX65" s="290"/>
      <c r="EY65" s="290"/>
      <c r="EZ65" s="290"/>
      <c r="FA65" s="290"/>
      <c r="FB65" s="290"/>
      <c r="FC65" s="290"/>
      <c r="FD65" s="290"/>
      <c r="FE65" s="290"/>
      <c r="FF65" s="290"/>
      <c r="FG65" s="290"/>
      <c r="FH65" s="290"/>
      <c r="FI65" s="290"/>
      <c r="FJ65" s="290"/>
      <c r="FK65" s="290"/>
      <c r="FL65" s="290"/>
      <c r="FM65" s="290"/>
      <c r="FN65" s="290"/>
      <c r="FO65" s="290"/>
      <c r="FP65" s="290"/>
      <c r="FQ65" s="290"/>
      <c r="FR65" s="290"/>
      <c r="FS65" s="290"/>
      <c r="FT65" s="290"/>
      <c r="FU65" s="290"/>
      <c r="FV65" s="290"/>
      <c r="FW65" s="290"/>
      <c r="FX65" s="290"/>
      <c r="FY65" s="290"/>
      <c r="FZ65" s="290"/>
      <c r="GA65" s="290"/>
      <c r="GB65" s="290"/>
      <c r="GC65" s="290"/>
    </row>
    <row r="66" spans="1:185" s="60" customFormat="1" ht="15.75" thickBot="1" x14ac:dyDescent="0.3">
      <c r="A66" s="136" t="s">
        <v>243</v>
      </c>
      <c r="B66" s="192" t="s">
        <v>162</v>
      </c>
      <c r="C66" s="188" t="s">
        <v>268</v>
      </c>
      <c r="D66" s="180" t="s">
        <v>224</v>
      </c>
      <c r="E66" s="158">
        <v>0.998</v>
      </c>
      <c r="F66" s="159">
        <v>1.002</v>
      </c>
      <c r="G66" s="159">
        <v>1.002</v>
      </c>
      <c r="H66" s="159">
        <v>0.998</v>
      </c>
      <c r="I66" s="160">
        <v>0.998</v>
      </c>
      <c r="J66" s="158">
        <v>1</v>
      </c>
      <c r="K66" s="159">
        <v>1.004</v>
      </c>
      <c r="L66" s="159">
        <v>1.004</v>
      </c>
      <c r="M66" s="159">
        <v>1</v>
      </c>
      <c r="N66" s="161">
        <v>1</v>
      </c>
      <c r="O66" s="158">
        <v>0.999</v>
      </c>
      <c r="P66" s="159">
        <v>1.002</v>
      </c>
      <c r="Q66" s="159">
        <v>1.002</v>
      </c>
      <c r="R66" s="159">
        <v>0.999</v>
      </c>
      <c r="S66" s="160">
        <v>0.999</v>
      </c>
      <c r="T66" s="158">
        <v>1.0029999999999999</v>
      </c>
      <c r="U66" s="159">
        <v>1.0049999999999999</v>
      </c>
      <c r="V66" s="159">
        <v>1.0049999999999999</v>
      </c>
      <c r="W66" s="159">
        <v>1.0029999999999999</v>
      </c>
      <c r="X66" s="161">
        <v>1.0029999999999999</v>
      </c>
      <c r="Y66" s="158">
        <v>1.004</v>
      </c>
      <c r="Z66" s="159">
        <v>1.0049999999999999</v>
      </c>
      <c r="AA66" s="159">
        <v>1.0049999999999999</v>
      </c>
      <c r="AB66" s="159">
        <v>1.004</v>
      </c>
      <c r="AC66" s="159">
        <v>1.004</v>
      </c>
      <c r="AD66" s="158">
        <v>1.0009999999999999</v>
      </c>
      <c r="AE66" s="159">
        <v>1.0029999999999999</v>
      </c>
      <c r="AF66" s="159">
        <v>1.0029999999999999</v>
      </c>
      <c r="AG66" s="159">
        <v>1.0009999999999999</v>
      </c>
      <c r="AH66" s="159">
        <v>1.0009999999999999</v>
      </c>
      <c r="AI66" s="158">
        <v>1.0029999999999999</v>
      </c>
      <c r="AJ66" s="159">
        <v>1.0029999999999999</v>
      </c>
      <c r="AK66" s="159">
        <v>1.0029999999999999</v>
      </c>
      <c r="AL66" s="159">
        <v>1.0029999999999999</v>
      </c>
      <c r="AM66" s="159">
        <v>1.0029999999999999</v>
      </c>
      <c r="AN66" s="158">
        <v>0.997</v>
      </c>
      <c r="AO66" s="159">
        <v>0.998</v>
      </c>
      <c r="AP66" s="159">
        <v>0.998</v>
      </c>
      <c r="AQ66" s="159">
        <v>0.997</v>
      </c>
      <c r="AR66" s="159">
        <v>0.997</v>
      </c>
      <c r="AS66" s="158">
        <v>0.99399999999999999</v>
      </c>
      <c r="AT66" s="159">
        <v>0.996</v>
      </c>
      <c r="AU66" s="159">
        <v>0.996</v>
      </c>
      <c r="AV66" s="159">
        <v>0.99399999999999999</v>
      </c>
      <c r="AW66" s="159">
        <v>0.99399999999999999</v>
      </c>
      <c r="AX66" s="158">
        <v>0.995</v>
      </c>
      <c r="AY66" s="159">
        <v>0.998</v>
      </c>
      <c r="AZ66" s="159">
        <v>0.998</v>
      </c>
      <c r="BA66" s="159">
        <v>0.995</v>
      </c>
      <c r="BB66" s="159">
        <v>0.995</v>
      </c>
      <c r="BC66" s="158">
        <v>0.997</v>
      </c>
      <c r="BD66" s="159">
        <v>0.998</v>
      </c>
      <c r="BE66" s="159">
        <v>0.998</v>
      </c>
      <c r="BF66" s="159">
        <v>0.997</v>
      </c>
      <c r="BG66" s="159">
        <v>0.997</v>
      </c>
      <c r="BH66" s="158">
        <v>0.998</v>
      </c>
      <c r="BI66" s="159">
        <v>0.999</v>
      </c>
      <c r="BJ66" s="159">
        <v>0.999</v>
      </c>
      <c r="BK66" s="159">
        <v>0.998</v>
      </c>
      <c r="BL66" s="161">
        <v>0.998</v>
      </c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  <c r="CR66" s="290"/>
      <c r="CS66" s="290"/>
      <c r="CT66" s="290"/>
      <c r="CU66" s="290"/>
      <c r="CV66" s="290"/>
      <c r="CW66" s="290"/>
      <c r="CX66" s="290"/>
      <c r="CY66" s="290"/>
      <c r="CZ66" s="290"/>
      <c r="DA66" s="290"/>
      <c r="DB66" s="290"/>
      <c r="DC66" s="290"/>
      <c r="DD66" s="290"/>
      <c r="DE66" s="290"/>
      <c r="DF66" s="290"/>
      <c r="DG66" s="290"/>
      <c r="DH66" s="290"/>
      <c r="DI66" s="290"/>
      <c r="DJ66" s="290"/>
      <c r="DK66" s="290"/>
      <c r="DL66" s="290"/>
      <c r="DM66" s="290"/>
      <c r="DN66" s="290"/>
      <c r="DO66" s="290"/>
      <c r="DP66" s="290"/>
      <c r="DQ66" s="290"/>
      <c r="DR66" s="290"/>
      <c r="DS66" s="290"/>
      <c r="DT66" s="290"/>
      <c r="DU66" s="290"/>
      <c r="DV66" s="290"/>
      <c r="DW66" s="290"/>
      <c r="DX66" s="290"/>
      <c r="DY66" s="290"/>
      <c r="DZ66" s="290"/>
      <c r="EA66" s="290"/>
      <c r="EB66" s="290"/>
      <c r="EC66" s="290"/>
      <c r="ED66" s="290"/>
      <c r="EE66" s="290"/>
      <c r="EF66" s="290"/>
      <c r="EG66" s="290"/>
      <c r="EH66" s="290"/>
      <c r="EI66" s="290"/>
      <c r="EJ66" s="290"/>
      <c r="EK66" s="290"/>
      <c r="EL66" s="290"/>
      <c r="EM66" s="290"/>
      <c r="EN66" s="290"/>
      <c r="EO66" s="290"/>
      <c r="EP66" s="290"/>
      <c r="EQ66" s="290"/>
      <c r="ER66" s="290"/>
      <c r="ES66" s="290"/>
      <c r="ET66" s="290"/>
      <c r="EU66" s="290"/>
      <c r="EV66" s="290"/>
      <c r="EW66" s="290"/>
      <c r="EX66" s="290"/>
      <c r="EY66" s="290"/>
      <c r="EZ66" s="290"/>
      <c r="FA66" s="290"/>
      <c r="FB66" s="290"/>
      <c r="FC66" s="290"/>
      <c r="FD66" s="290"/>
      <c r="FE66" s="290"/>
      <c r="FF66" s="290"/>
      <c r="FG66" s="290"/>
      <c r="FH66" s="290"/>
      <c r="FI66" s="290"/>
      <c r="FJ66" s="290"/>
      <c r="FK66" s="290"/>
      <c r="FL66" s="290"/>
      <c r="FM66" s="290"/>
      <c r="FN66" s="290"/>
      <c r="FO66" s="290"/>
      <c r="FP66" s="290"/>
      <c r="FQ66" s="290"/>
      <c r="FR66" s="290"/>
      <c r="FS66" s="290"/>
      <c r="FT66" s="290"/>
      <c r="FU66" s="290"/>
      <c r="FV66" s="290"/>
      <c r="FW66" s="290"/>
      <c r="FX66" s="290"/>
      <c r="FY66" s="290"/>
      <c r="FZ66" s="290"/>
      <c r="GA66" s="290"/>
      <c r="GB66" s="290"/>
      <c r="GC66" s="290"/>
    </row>
    <row r="67" spans="1:185" s="60" customFormat="1" ht="15.75" thickBot="1" x14ac:dyDescent="0.3">
      <c r="A67" s="99" t="s">
        <v>246</v>
      </c>
      <c r="B67" s="192" t="s">
        <v>162</v>
      </c>
      <c r="C67" s="188" t="s">
        <v>267</v>
      </c>
      <c r="D67" s="179" t="s">
        <v>232</v>
      </c>
      <c r="E67" s="158">
        <v>0.997</v>
      </c>
      <c r="F67" s="159">
        <v>1.002</v>
      </c>
      <c r="G67" s="159">
        <v>1.002</v>
      </c>
      <c r="H67" s="159">
        <v>0.997</v>
      </c>
      <c r="I67" s="160">
        <v>0.997</v>
      </c>
      <c r="J67" s="158">
        <v>1</v>
      </c>
      <c r="K67" s="159">
        <v>1.004</v>
      </c>
      <c r="L67" s="159">
        <v>1.004</v>
      </c>
      <c r="M67" s="159">
        <v>1</v>
      </c>
      <c r="N67" s="161">
        <v>1</v>
      </c>
      <c r="O67" s="158">
        <v>0.999</v>
      </c>
      <c r="P67" s="159">
        <v>1.002</v>
      </c>
      <c r="Q67" s="159">
        <v>1.002</v>
      </c>
      <c r="R67" s="159">
        <v>0.999</v>
      </c>
      <c r="S67" s="160">
        <v>0.999</v>
      </c>
      <c r="T67" s="158">
        <v>1.0029999999999999</v>
      </c>
      <c r="U67" s="159">
        <v>1.0049999999999999</v>
      </c>
      <c r="V67" s="159">
        <v>1.0049999999999999</v>
      </c>
      <c r="W67" s="159">
        <v>1.0029999999999999</v>
      </c>
      <c r="X67" s="161">
        <v>1.0029999999999999</v>
      </c>
      <c r="Y67" s="158">
        <v>1.0029999999999999</v>
      </c>
      <c r="Z67" s="159">
        <v>1.0049999999999999</v>
      </c>
      <c r="AA67" s="159">
        <v>1.0049999999999999</v>
      </c>
      <c r="AB67" s="159">
        <v>1.0029999999999999</v>
      </c>
      <c r="AC67" s="159">
        <v>1.0029999999999999</v>
      </c>
      <c r="AD67" s="158">
        <v>1.0009999999999999</v>
      </c>
      <c r="AE67" s="159">
        <v>1.0029999999999999</v>
      </c>
      <c r="AF67" s="159">
        <v>1.0029999999999999</v>
      </c>
      <c r="AG67" s="159">
        <v>1.0009999999999999</v>
      </c>
      <c r="AH67" s="159">
        <v>1.0009999999999999</v>
      </c>
      <c r="AI67" s="158">
        <v>1.002</v>
      </c>
      <c r="AJ67" s="159">
        <v>1.0029999999999999</v>
      </c>
      <c r="AK67" s="159">
        <v>1.0029999999999999</v>
      </c>
      <c r="AL67" s="159">
        <v>1.002</v>
      </c>
      <c r="AM67" s="159">
        <v>1.002</v>
      </c>
      <c r="AN67" s="158">
        <v>0.997</v>
      </c>
      <c r="AO67" s="159">
        <v>0.998</v>
      </c>
      <c r="AP67" s="159">
        <v>0.998</v>
      </c>
      <c r="AQ67" s="159">
        <v>0.997</v>
      </c>
      <c r="AR67" s="159">
        <v>0.997</v>
      </c>
      <c r="AS67" s="158">
        <v>0.99399999999999999</v>
      </c>
      <c r="AT67" s="159">
        <v>0.995</v>
      </c>
      <c r="AU67" s="159">
        <v>0.995</v>
      </c>
      <c r="AV67" s="159">
        <v>0.99399999999999999</v>
      </c>
      <c r="AW67" s="159">
        <v>0.99399999999999999</v>
      </c>
      <c r="AX67" s="158">
        <v>0.99399999999999999</v>
      </c>
      <c r="AY67" s="159">
        <v>0.997</v>
      </c>
      <c r="AZ67" s="159">
        <v>0.997</v>
      </c>
      <c r="BA67" s="159">
        <v>0.99399999999999999</v>
      </c>
      <c r="BB67" s="159">
        <v>0.99399999999999999</v>
      </c>
      <c r="BC67" s="158">
        <v>0.996</v>
      </c>
      <c r="BD67" s="159">
        <v>0.998</v>
      </c>
      <c r="BE67" s="159">
        <v>0.998</v>
      </c>
      <c r="BF67" s="159">
        <v>0.996</v>
      </c>
      <c r="BG67" s="159">
        <v>0.996</v>
      </c>
      <c r="BH67" s="158">
        <v>0.998</v>
      </c>
      <c r="BI67" s="159">
        <v>0.999</v>
      </c>
      <c r="BJ67" s="159">
        <v>0.999</v>
      </c>
      <c r="BK67" s="159">
        <v>0.998</v>
      </c>
      <c r="BL67" s="161">
        <v>0.998</v>
      </c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  <c r="CR67" s="290"/>
      <c r="CS67" s="290"/>
      <c r="CT67" s="290"/>
      <c r="CU67" s="290"/>
      <c r="CV67" s="290"/>
      <c r="CW67" s="290"/>
      <c r="CX67" s="290"/>
      <c r="CY67" s="290"/>
      <c r="CZ67" s="290"/>
      <c r="DA67" s="290"/>
      <c r="DB67" s="290"/>
      <c r="DC67" s="290"/>
      <c r="DD67" s="290"/>
      <c r="DE67" s="290"/>
      <c r="DF67" s="290"/>
      <c r="DG67" s="290"/>
      <c r="DH67" s="290"/>
      <c r="DI67" s="290"/>
      <c r="DJ67" s="290"/>
      <c r="DK67" s="290"/>
      <c r="DL67" s="290"/>
      <c r="DM67" s="290"/>
      <c r="DN67" s="290"/>
      <c r="DO67" s="290"/>
      <c r="DP67" s="290"/>
      <c r="DQ67" s="290"/>
      <c r="DR67" s="290"/>
      <c r="DS67" s="290"/>
      <c r="DT67" s="290"/>
      <c r="DU67" s="290"/>
      <c r="DV67" s="290"/>
      <c r="DW67" s="290"/>
      <c r="DX67" s="290"/>
      <c r="DY67" s="290"/>
      <c r="DZ67" s="290"/>
      <c r="EA67" s="290"/>
      <c r="EB67" s="290"/>
      <c r="EC67" s="290"/>
      <c r="ED67" s="290"/>
      <c r="EE67" s="290"/>
      <c r="EF67" s="290"/>
      <c r="EG67" s="290"/>
      <c r="EH67" s="290"/>
      <c r="EI67" s="290"/>
      <c r="EJ67" s="290"/>
      <c r="EK67" s="290"/>
      <c r="EL67" s="290"/>
      <c r="EM67" s="290"/>
      <c r="EN67" s="290"/>
      <c r="EO67" s="290"/>
      <c r="EP67" s="290"/>
      <c r="EQ67" s="290"/>
      <c r="ER67" s="290"/>
      <c r="ES67" s="290"/>
      <c r="ET67" s="290"/>
      <c r="EU67" s="290"/>
      <c r="EV67" s="290"/>
      <c r="EW67" s="290"/>
      <c r="EX67" s="290"/>
      <c r="EY67" s="290"/>
      <c r="EZ67" s="290"/>
      <c r="FA67" s="290"/>
      <c r="FB67" s="290"/>
      <c r="FC67" s="290"/>
      <c r="FD67" s="290"/>
      <c r="FE67" s="290"/>
      <c r="FF67" s="290"/>
      <c r="FG67" s="290"/>
      <c r="FH67" s="290"/>
      <c r="FI67" s="290"/>
      <c r="FJ67" s="290"/>
      <c r="FK67" s="290"/>
      <c r="FL67" s="290"/>
      <c r="FM67" s="290"/>
      <c r="FN67" s="290"/>
      <c r="FO67" s="290"/>
      <c r="FP67" s="290"/>
      <c r="FQ67" s="290"/>
      <c r="FR67" s="290"/>
      <c r="FS67" s="290"/>
      <c r="FT67" s="290"/>
      <c r="FU67" s="290"/>
      <c r="FV67" s="290"/>
      <c r="FW67" s="290"/>
      <c r="FX67" s="290"/>
      <c r="FY67" s="290"/>
      <c r="FZ67" s="290"/>
      <c r="GA67" s="290"/>
      <c r="GB67" s="290"/>
      <c r="GC67" s="290"/>
    </row>
    <row r="68" spans="1:185" s="60" customFormat="1" ht="15.75" thickBot="1" x14ac:dyDescent="0.3">
      <c r="A68" s="84" t="s">
        <v>248</v>
      </c>
      <c r="B68" s="192" t="s">
        <v>162</v>
      </c>
      <c r="C68" s="84" t="s">
        <v>249</v>
      </c>
      <c r="D68" s="180" t="s">
        <v>223</v>
      </c>
      <c r="E68" s="158">
        <v>0.995</v>
      </c>
      <c r="F68" s="159">
        <v>0.999</v>
      </c>
      <c r="G68" s="159">
        <v>0.999</v>
      </c>
      <c r="H68" s="159">
        <v>0.995</v>
      </c>
      <c r="I68" s="160">
        <v>0.995</v>
      </c>
      <c r="J68" s="158">
        <v>0.998</v>
      </c>
      <c r="K68" s="159">
        <v>1.002</v>
      </c>
      <c r="L68" s="159">
        <v>1.002</v>
      </c>
      <c r="M68" s="159">
        <v>0.998</v>
      </c>
      <c r="N68" s="161">
        <v>0.998</v>
      </c>
      <c r="O68" s="158">
        <v>0.997</v>
      </c>
      <c r="P68" s="159">
        <v>1</v>
      </c>
      <c r="Q68" s="159">
        <v>1</v>
      </c>
      <c r="R68" s="159">
        <v>0.997</v>
      </c>
      <c r="S68" s="160">
        <v>0.997</v>
      </c>
      <c r="T68" s="158">
        <v>1.0009999999999999</v>
      </c>
      <c r="U68" s="159">
        <v>1.004</v>
      </c>
      <c r="V68" s="159">
        <v>1.004</v>
      </c>
      <c r="W68" s="159">
        <v>1.0009999999999999</v>
      </c>
      <c r="X68" s="161">
        <v>1.0009999999999999</v>
      </c>
      <c r="Y68" s="158">
        <v>1.002</v>
      </c>
      <c r="Z68" s="159">
        <v>1.0029999999999999</v>
      </c>
      <c r="AA68" s="159">
        <v>1.0029999999999999</v>
      </c>
      <c r="AB68" s="159">
        <v>1.002</v>
      </c>
      <c r="AC68" s="159">
        <v>1.002</v>
      </c>
      <c r="AD68" s="158">
        <v>0.999</v>
      </c>
      <c r="AE68" s="159">
        <v>1</v>
      </c>
      <c r="AF68" s="159">
        <v>1</v>
      </c>
      <c r="AG68" s="159">
        <v>0.999</v>
      </c>
      <c r="AH68" s="159">
        <v>0.999</v>
      </c>
      <c r="AI68" s="158">
        <v>1.002</v>
      </c>
      <c r="AJ68" s="159">
        <v>0.999</v>
      </c>
      <c r="AK68" s="159">
        <v>0.999</v>
      </c>
      <c r="AL68" s="159">
        <v>1.002</v>
      </c>
      <c r="AM68" s="159">
        <v>1.002</v>
      </c>
      <c r="AN68" s="158">
        <v>0.995</v>
      </c>
      <c r="AO68" s="159">
        <v>0.99399999999999999</v>
      </c>
      <c r="AP68" s="159">
        <v>0.99399999999999999</v>
      </c>
      <c r="AQ68" s="159">
        <v>0.995</v>
      </c>
      <c r="AR68" s="159">
        <v>0.995</v>
      </c>
      <c r="AS68" s="158">
        <v>0.99199999999999999</v>
      </c>
      <c r="AT68" s="159">
        <v>0.99</v>
      </c>
      <c r="AU68" s="159">
        <v>0.99</v>
      </c>
      <c r="AV68" s="159">
        <v>0.99199999999999999</v>
      </c>
      <c r="AW68" s="159">
        <v>0.99199999999999999</v>
      </c>
      <c r="AX68" s="158">
        <v>0.99299999999999999</v>
      </c>
      <c r="AY68" s="159">
        <v>0.99299999999999999</v>
      </c>
      <c r="AZ68" s="159">
        <v>0.99299999999999999</v>
      </c>
      <c r="BA68" s="159">
        <v>0.99299999999999999</v>
      </c>
      <c r="BB68" s="159">
        <v>0.99299999999999999</v>
      </c>
      <c r="BC68" s="158">
        <v>0.996</v>
      </c>
      <c r="BD68" s="159">
        <v>0.995</v>
      </c>
      <c r="BE68" s="159">
        <v>0.995</v>
      </c>
      <c r="BF68" s="159">
        <v>0.996</v>
      </c>
      <c r="BG68" s="159">
        <v>0.996</v>
      </c>
      <c r="BH68" s="158">
        <v>0.998</v>
      </c>
      <c r="BI68" s="159">
        <v>0.997</v>
      </c>
      <c r="BJ68" s="159">
        <v>0.997</v>
      </c>
      <c r="BK68" s="159">
        <v>0.998</v>
      </c>
      <c r="BL68" s="161">
        <v>0.998</v>
      </c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  <c r="CR68" s="290"/>
      <c r="CS68" s="290"/>
      <c r="CT68" s="290"/>
      <c r="CU68" s="290"/>
      <c r="CV68" s="290"/>
      <c r="CW68" s="290"/>
      <c r="CX68" s="290"/>
      <c r="CY68" s="290"/>
      <c r="CZ68" s="290"/>
      <c r="DA68" s="290"/>
      <c r="DB68" s="290"/>
      <c r="DC68" s="290"/>
      <c r="DD68" s="290"/>
      <c r="DE68" s="290"/>
      <c r="DF68" s="290"/>
      <c r="DG68" s="290"/>
      <c r="DH68" s="290"/>
      <c r="DI68" s="290"/>
      <c r="DJ68" s="290"/>
      <c r="DK68" s="290"/>
      <c r="DL68" s="290"/>
      <c r="DM68" s="290"/>
      <c r="DN68" s="290"/>
      <c r="DO68" s="290"/>
      <c r="DP68" s="290"/>
      <c r="DQ68" s="290"/>
      <c r="DR68" s="290"/>
      <c r="DS68" s="290"/>
      <c r="DT68" s="290"/>
      <c r="DU68" s="290"/>
      <c r="DV68" s="290"/>
      <c r="DW68" s="290"/>
      <c r="DX68" s="290"/>
      <c r="DY68" s="290"/>
      <c r="DZ68" s="290"/>
      <c r="EA68" s="290"/>
      <c r="EB68" s="290"/>
      <c r="EC68" s="290"/>
      <c r="ED68" s="290"/>
      <c r="EE68" s="290"/>
      <c r="EF68" s="290"/>
      <c r="EG68" s="290"/>
      <c r="EH68" s="290"/>
      <c r="EI68" s="290"/>
      <c r="EJ68" s="290"/>
      <c r="EK68" s="290"/>
      <c r="EL68" s="290"/>
      <c r="EM68" s="290"/>
      <c r="EN68" s="290"/>
      <c r="EO68" s="290"/>
      <c r="EP68" s="290"/>
      <c r="EQ68" s="290"/>
      <c r="ER68" s="290"/>
      <c r="ES68" s="290"/>
      <c r="ET68" s="290"/>
      <c r="EU68" s="290"/>
      <c r="EV68" s="290"/>
      <c r="EW68" s="290"/>
      <c r="EX68" s="290"/>
      <c r="EY68" s="290"/>
      <c r="EZ68" s="290"/>
      <c r="FA68" s="290"/>
      <c r="FB68" s="290"/>
      <c r="FC68" s="290"/>
      <c r="FD68" s="290"/>
      <c r="FE68" s="290"/>
      <c r="FF68" s="290"/>
      <c r="FG68" s="290"/>
      <c r="FH68" s="290"/>
      <c r="FI68" s="290"/>
      <c r="FJ68" s="290"/>
      <c r="FK68" s="290"/>
      <c r="FL68" s="290"/>
      <c r="FM68" s="290"/>
      <c r="FN68" s="290"/>
      <c r="FO68" s="290"/>
      <c r="FP68" s="290"/>
      <c r="FQ68" s="290"/>
      <c r="FR68" s="290"/>
      <c r="FS68" s="290"/>
      <c r="FT68" s="290"/>
      <c r="FU68" s="290"/>
      <c r="FV68" s="290"/>
      <c r="FW68" s="290"/>
      <c r="FX68" s="290"/>
      <c r="FY68" s="290"/>
      <c r="FZ68" s="290"/>
      <c r="GA68" s="290"/>
      <c r="GB68" s="290"/>
      <c r="GC68" s="290"/>
    </row>
    <row r="69" spans="1:185" s="60" customFormat="1" ht="15.75" thickBot="1" x14ac:dyDescent="0.3">
      <c r="A69" s="98" t="s">
        <v>250</v>
      </c>
      <c r="B69" s="192" t="s">
        <v>162</v>
      </c>
      <c r="C69" s="98" t="s">
        <v>251</v>
      </c>
      <c r="D69" s="180" t="s">
        <v>224</v>
      </c>
      <c r="E69" s="158">
        <v>0.998</v>
      </c>
      <c r="F69" s="159">
        <v>1.002</v>
      </c>
      <c r="G69" s="159">
        <v>1.002</v>
      </c>
      <c r="H69" s="159">
        <v>0.998</v>
      </c>
      <c r="I69" s="160">
        <v>0.998</v>
      </c>
      <c r="J69" s="158">
        <v>1</v>
      </c>
      <c r="K69" s="159">
        <v>1.004</v>
      </c>
      <c r="L69" s="159">
        <v>1.004</v>
      </c>
      <c r="M69" s="159">
        <v>1</v>
      </c>
      <c r="N69" s="161">
        <v>1</v>
      </c>
      <c r="O69" s="158">
        <v>0.999</v>
      </c>
      <c r="P69" s="159">
        <v>1.002</v>
      </c>
      <c r="Q69" s="159">
        <v>1.002</v>
      </c>
      <c r="R69" s="159">
        <v>0.999</v>
      </c>
      <c r="S69" s="160">
        <v>0.999</v>
      </c>
      <c r="T69" s="158">
        <v>1.0029999999999999</v>
      </c>
      <c r="U69" s="159">
        <v>1.0049999999999999</v>
      </c>
      <c r="V69" s="159">
        <v>1.0049999999999999</v>
      </c>
      <c r="W69" s="159">
        <v>1.0029999999999999</v>
      </c>
      <c r="X69" s="161">
        <v>1.0029999999999999</v>
      </c>
      <c r="Y69" s="158">
        <v>1.004</v>
      </c>
      <c r="Z69" s="159">
        <v>1.0049999999999999</v>
      </c>
      <c r="AA69" s="159">
        <v>1.0049999999999999</v>
      </c>
      <c r="AB69" s="159">
        <v>1.004</v>
      </c>
      <c r="AC69" s="159">
        <v>1.004</v>
      </c>
      <c r="AD69" s="158">
        <v>1.0009999999999999</v>
      </c>
      <c r="AE69" s="159">
        <v>1.0029999999999999</v>
      </c>
      <c r="AF69" s="159">
        <v>1.0029999999999999</v>
      </c>
      <c r="AG69" s="159">
        <v>1.0009999999999999</v>
      </c>
      <c r="AH69" s="159">
        <v>1.0009999999999999</v>
      </c>
      <c r="AI69" s="158">
        <v>1.0029999999999999</v>
      </c>
      <c r="AJ69" s="159">
        <v>1.0029999999999999</v>
      </c>
      <c r="AK69" s="159">
        <v>1.0029999999999999</v>
      </c>
      <c r="AL69" s="159">
        <v>1.0029999999999999</v>
      </c>
      <c r="AM69" s="159">
        <v>1.0029999999999999</v>
      </c>
      <c r="AN69" s="158">
        <v>0.997</v>
      </c>
      <c r="AO69" s="159">
        <v>0.998</v>
      </c>
      <c r="AP69" s="159">
        <v>0.998</v>
      </c>
      <c r="AQ69" s="159">
        <v>0.997</v>
      </c>
      <c r="AR69" s="159">
        <v>0.997</v>
      </c>
      <c r="AS69" s="158">
        <v>0.99399999999999999</v>
      </c>
      <c r="AT69" s="159">
        <v>0.996</v>
      </c>
      <c r="AU69" s="159">
        <v>0.996</v>
      </c>
      <c r="AV69" s="159">
        <v>0.99399999999999999</v>
      </c>
      <c r="AW69" s="159">
        <v>0.99399999999999999</v>
      </c>
      <c r="AX69" s="158">
        <v>0.995</v>
      </c>
      <c r="AY69" s="159">
        <v>0.998</v>
      </c>
      <c r="AZ69" s="159">
        <v>0.998</v>
      </c>
      <c r="BA69" s="159">
        <v>0.995</v>
      </c>
      <c r="BB69" s="159">
        <v>0.995</v>
      </c>
      <c r="BC69" s="158">
        <v>0.997</v>
      </c>
      <c r="BD69" s="159">
        <v>0.998</v>
      </c>
      <c r="BE69" s="159">
        <v>0.998</v>
      </c>
      <c r="BF69" s="159">
        <v>0.997</v>
      </c>
      <c r="BG69" s="159">
        <v>0.997</v>
      </c>
      <c r="BH69" s="158">
        <v>0.998</v>
      </c>
      <c r="BI69" s="159">
        <v>0.999</v>
      </c>
      <c r="BJ69" s="159">
        <v>0.999</v>
      </c>
      <c r="BK69" s="159">
        <v>0.998</v>
      </c>
      <c r="BL69" s="161">
        <v>0.998</v>
      </c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  <c r="CR69" s="290"/>
      <c r="CS69" s="290"/>
      <c r="CT69" s="290"/>
      <c r="CU69" s="290"/>
      <c r="CV69" s="290"/>
      <c r="CW69" s="290"/>
      <c r="CX69" s="290"/>
      <c r="CY69" s="290"/>
      <c r="CZ69" s="290"/>
      <c r="DA69" s="290"/>
      <c r="DB69" s="290"/>
      <c r="DC69" s="290"/>
      <c r="DD69" s="290"/>
      <c r="DE69" s="290"/>
      <c r="DF69" s="290"/>
      <c r="DG69" s="290"/>
      <c r="DH69" s="290"/>
      <c r="DI69" s="290"/>
      <c r="DJ69" s="290"/>
      <c r="DK69" s="290"/>
      <c r="DL69" s="290"/>
      <c r="DM69" s="290"/>
      <c r="DN69" s="290"/>
      <c r="DO69" s="290"/>
      <c r="DP69" s="290"/>
      <c r="DQ69" s="290"/>
      <c r="DR69" s="290"/>
      <c r="DS69" s="290"/>
      <c r="DT69" s="290"/>
      <c r="DU69" s="290"/>
      <c r="DV69" s="290"/>
      <c r="DW69" s="290"/>
      <c r="DX69" s="290"/>
      <c r="DY69" s="290"/>
      <c r="DZ69" s="290"/>
      <c r="EA69" s="290"/>
      <c r="EB69" s="290"/>
      <c r="EC69" s="290"/>
      <c r="ED69" s="290"/>
      <c r="EE69" s="290"/>
      <c r="EF69" s="290"/>
      <c r="EG69" s="290"/>
      <c r="EH69" s="290"/>
      <c r="EI69" s="290"/>
      <c r="EJ69" s="290"/>
      <c r="EK69" s="290"/>
      <c r="EL69" s="290"/>
      <c r="EM69" s="290"/>
      <c r="EN69" s="290"/>
      <c r="EO69" s="290"/>
      <c r="EP69" s="290"/>
      <c r="EQ69" s="290"/>
      <c r="ER69" s="290"/>
      <c r="ES69" s="290"/>
      <c r="ET69" s="290"/>
      <c r="EU69" s="290"/>
      <c r="EV69" s="290"/>
      <c r="EW69" s="290"/>
      <c r="EX69" s="290"/>
      <c r="EY69" s="290"/>
      <c r="EZ69" s="290"/>
      <c r="FA69" s="290"/>
      <c r="FB69" s="290"/>
      <c r="FC69" s="290"/>
      <c r="FD69" s="290"/>
      <c r="FE69" s="290"/>
      <c r="FF69" s="290"/>
      <c r="FG69" s="290"/>
      <c r="FH69" s="290"/>
      <c r="FI69" s="290"/>
      <c r="FJ69" s="290"/>
      <c r="FK69" s="290"/>
      <c r="FL69" s="290"/>
      <c r="FM69" s="290"/>
      <c r="FN69" s="290"/>
      <c r="FO69" s="290"/>
      <c r="FP69" s="290"/>
      <c r="FQ69" s="290"/>
      <c r="FR69" s="290"/>
      <c r="FS69" s="290"/>
      <c r="FT69" s="290"/>
      <c r="FU69" s="290"/>
      <c r="FV69" s="290"/>
      <c r="FW69" s="290"/>
      <c r="FX69" s="290"/>
      <c r="FY69" s="290"/>
      <c r="FZ69" s="290"/>
      <c r="GA69" s="290"/>
      <c r="GB69" s="290"/>
      <c r="GC69" s="290"/>
    </row>
    <row r="70" spans="1:185" s="60" customFormat="1" ht="15.75" thickBot="1" x14ac:dyDescent="0.3">
      <c r="A70" s="98" t="s">
        <v>260</v>
      </c>
      <c r="B70" s="192" t="s">
        <v>162</v>
      </c>
      <c r="C70" s="98" t="s">
        <v>261</v>
      </c>
      <c r="D70" s="181" t="s">
        <v>262</v>
      </c>
      <c r="E70" s="158">
        <v>1.01</v>
      </c>
      <c r="F70" s="159">
        <v>1.012</v>
      </c>
      <c r="G70" s="159">
        <v>1.012</v>
      </c>
      <c r="H70" s="159">
        <v>1.01</v>
      </c>
      <c r="I70" s="160">
        <v>1.01</v>
      </c>
      <c r="J70" s="158">
        <v>1.012</v>
      </c>
      <c r="K70" s="159">
        <v>1.0149999999999999</v>
      </c>
      <c r="L70" s="159">
        <v>1.0149999999999999</v>
      </c>
      <c r="M70" s="159">
        <v>1.012</v>
      </c>
      <c r="N70" s="161">
        <v>1.012</v>
      </c>
      <c r="O70" s="158">
        <v>1.0109999999999999</v>
      </c>
      <c r="P70" s="159">
        <v>1.012</v>
      </c>
      <c r="Q70" s="159">
        <v>1.012</v>
      </c>
      <c r="R70" s="159">
        <v>1.0109999999999999</v>
      </c>
      <c r="S70" s="160">
        <v>1.0109999999999999</v>
      </c>
      <c r="T70" s="158">
        <v>1.0149999999999999</v>
      </c>
      <c r="U70" s="159">
        <v>1.0149999999999999</v>
      </c>
      <c r="V70" s="159">
        <v>1.0149999999999999</v>
      </c>
      <c r="W70" s="159">
        <v>1.0149999999999999</v>
      </c>
      <c r="X70" s="161">
        <v>1.0149999999999999</v>
      </c>
      <c r="Y70" s="158">
        <v>1.016</v>
      </c>
      <c r="Z70" s="159">
        <v>1.016</v>
      </c>
      <c r="AA70" s="159">
        <v>1.016</v>
      </c>
      <c r="AB70" s="159">
        <v>1.016</v>
      </c>
      <c r="AC70" s="159">
        <v>1.016</v>
      </c>
      <c r="AD70" s="158">
        <v>1.014</v>
      </c>
      <c r="AE70" s="159">
        <v>1.014</v>
      </c>
      <c r="AF70" s="159">
        <v>1.014</v>
      </c>
      <c r="AG70" s="159">
        <v>1.014</v>
      </c>
      <c r="AH70" s="159">
        <v>1.014</v>
      </c>
      <c r="AI70" s="158">
        <v>1.016</v>
      </c>
      <c r="AJ70" s="159">
        <v>1.0129999999999999</v>
      </c>
      <c r="AK70" s="159">
        <v>1.0129999999999999</v>
      </c>
      <c r="AL70" s="159">
        <v>1.016</v>
      </c>
      <c r="AM70" s="159">
        <v>1.016</v>
      </c>
      <c r="AN70" s="158">
        <v>1.01</v>
      </c>
      <c r="AO70" s="159">
        <v>1.0089999999999999</v>
      </c>
      <c r="AP70" s="159">
        <v>1.0089999999999999</v>
      </c>
      <c r="AQ70" s="159">
        <v>1.01</v>
      </c>
      <c r="AR70" s="159">
        <v>1.01</v>
      </c>
      <c r="AS70" s="158">
        <v>1.006</v>
      </c>
      <c r="AT70" s="159">
        <v>1.0049999999999999</v>
      </c>
      <c r="AU70" s="159">
        <v>1.0049999999999999</v>
      </c>
      <c r="AV70" s="159">
        <v>1.006</v>
      </c>
      <c r="AW70" s="159">
        <v>1.006</v>
      </c>
      <c r="AX70" s="158">
        <v>1.0069999999999999</v>
      </c>
      <c r="AY70" s="159">
        <v>1.0069999999999999</v>
      </c>
      <c r="AZ70" s="159">
        <v>1.0069999999999999</v>
      </c>
      <c r="BA70" s="159">
        <v>1.0069999999999999</v>
      </c>
      <c r="BB70" s="159">
        <v>1.0069999999999999</v>
      </c>
      <c r="BC70" s="158">
        <v>1.0089999999999999</v>
      </c>
      <c r="BD70" s="159">
        <v>1.0069999999999999</v>
      </c>
      <c r="BE70" s="159">
        <v>1.0069999999999999</v>
      </c>
      <c r="BF70" s="159">
        <v>1.0089999999999999</v>
      </c>
      <c r="BG70" s="159">
        <v>1.0089999999999999</v>
      </c>
      <c r="BH70" s="158">
        <v>1.01</v>
      </c>
      <c r="BI70" s="159">
        <v>1.008</v>
      </c>
      <c r="BJ70" s="159">
        <v>1.008</v>
      </c>
      <c r="BK70" s="159">
        <v>1.01</v>
      </c>
      <c r="BL70" s="161">
        <v>1.01</v>
      </c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  <c r="CR70" s="290"/>
      <c r="CS70" s="290"/>
      <c r="CT70" s="290"/>
      <c r="CU70" s="290"/>
      <c r="CV70" s="290"/>
      <c r="CW70" s="290"/>
      <c r="CX70" s="290"/>
      <c r="CY70" s="290"/>
      <c r="CZ70" s="290"/>
      <c r="DA70" s="290"/>
      <c r="DB70" s="290"/>
      <c r="DC70" s="290"/>
      <c r="DD70" s="290"/>
      <c r="DE70" s="290"/>
      <c r="DF70" s="290"/>
      <c r="DG70" s="290"/>
      <c r="DH70" s="290"/>
      <c r="DI70" s="290"/>
      <c r="DJ70" s="290"/>
      <c r="DK70" s="290"/>
      <c r="DL70" s="290"/>
      <c r="DM70" s="290"/>
      <c r="DN70" s="290"/>
      <c r="DO70" s="290"/>
      <c r="DP70" s="290"/>
      <c r="DQ70" s="290"/>
      <c r="DR70" s="290"/>
      <c r="DS70" s="290"/>
      <c r="DT70" s="290"/>
      <c r="DU70" s="290"/>
      <c r="DV70" s="290"/>
      <c r="DW70" s="290"/>
      <c r="DX70" s="290"/>
      <c r="DY70" s="290"/>
      <c r="DZ70" s="290"/>
      <c r="EA70" s="290"/>
      <c r="EB70" s="290"/>
      <c r="EC70" s="290"/>
      <c r="ED70" s="290"/>
      <c r="EE70" s="290"/>
      <c r="EF70" s="290"/>
      <c r="EG70" s="290"/>
      <c r="EH70" s="290"/>
      <c r="EI70" s="290"/>
      <c r="EJ70" s="290"/>
      <c r="EK70" s="290"/>
      <c r="EL70" s="290"/>
      <c r="EM70" s="290"/>
      <c r="EN70" s="290"/>
      <c r="EO70" s="290"/>
      <c r="EP70" s="290"/>
      <c r="EQ70" s="290"/>
      <c r="ER70" s="290"/>
      <c r="ES70" s="290"/>
      <c r="ET70" s="290"/>
      <c r="EU70" s="290"/>
      <c r="EV70" s="290"/>
      <c r="EW70" s="290"/>
      <c r="EX70" s="290"/>
      <c r="EY70" s="290"/>
      <c r="EZ70" s="290"/>
      <c r="FA70" s="290"/>
      <c r="FB70" s="290"/>
      <c r="FC70" s="290"/>
      <c r="FD70" s="290"/>
      <c r="FE70" s="290"/>
      <c r="FF70" s="290"/>
      <c r="FG70" s="290"/>
      <c r="FH70" s="290"/>
      <c r="FI70" s="290"/>
      <c r="FJ70" s="290"/>
      <c r="FK70" s="290"/>
      <c r="FL70" s="290"/>
      <c r="FM70" s="290"/>
      <c r="FN70" s="290"/>
      <c r="FO70" s="290"/>
      <c r="FP70" s="290"/>
      <c r="FQ70" s="290"/>
      <c r="FR70" s="290"/>
      <c r="FS70" s="290"/>
      <c r="FT70" s="290"/>
      <c r="FU70" s="290"/>
      <c r="FV70" s="290"/>
      <c r="FW70" s="290"/>
      <c r="FX70" s="290"/>
      <c r="FY70" s="290"/>
      <c r="FZ70" s="290"/>
      <c r="GA70" s="290"/>
      <c r="GB70" s="290"/>
      <c r="GC70" s="290"/>
    </row>
    <row r="71" spans="1:185" s="60" customFormat="1" ht="15.75" thickBot="1" x14ac:dyDescent="0.3">
      <c r="A71" s="98" t="s">
        <v>265</v>
      </c>
      <c r="B71" s="192" t="s">
        <v>162</v>
      </c>
      <c r="C71" s="98" t="s">
        <v>266</v>
      </c>
      <c r="D71" s="182" t="s">
        <v>262</v>
      </c>
      <c r="E71" s="158">
        <v>1.01</v>
      </c>
      <c r="F71" s="159">
        <v>1.012</v>
      </c>
      <c r="G71" s="159">
        <v>1.012</v>
      </c>
      <c r="H71" s="159">
        <v>1.01</v>
      </c>
      <c r="I71" s="160">
        <v>1.01</v>
      </c>
      <c r="J71" s="158">
        <v>1.012</v>
      </c>
      <c r="K71" s="159">
        <v>1.0149999999999999</v>
      </c>
      <c r="L71" s="159">
        <v>1.0149999999999999</v>
      </c>
      <c r="M71" s="159">
        <v>1.012</v>
      </c>
      <c r="N71" s="161">
        <v>1.012</v>
      </c>
      <c r="O71" s="158">
        <v>1.0109999999999999</v>
      </c>
      <c r="P71" s="159">
        <v>1.012</v>
      </c>
      <c r="Q71" s="159">
        <v>1.012</v>
      </c>
      <c r="R71" s="159">
        <v>1.0109999999999999</v>
      </c>
      <c r="S71" s="160">
        <v>1.0109999999999999</v>
      </c>
      <c r="T71" s="158">
        <v>1.0149999999999999</v>
      </c>
      <c r="U71" s="159">
        <v>1.0149999999999999</v>
      </c>
      <c r="V71" s="159">
        <v>1.0149999999999999</v>
      </c>
      <c r="W71" s="159">
        <v>1.0149999999999999</v>
      </c>
      <c r="X71" s="161">
        <v>1.0149999999999999</v>
      </c>
      <c r="Y71" s="158">
        <v>1.016</v>
      </c>
      <c r="Z71" s="159">
        <v>1.016</v>
      </c>
      <c r="AA71" s="159">
        <v>1.016</v>
      </c>
      <c r="AB71" s="159">
        <v>1.016</v>
      </c>
      <c r="AC71" s="159">
        <v>1.016</v>
      </c>
      <c r="AD71" s="158">
        <v>1.014</v>
      </c>
      <c r="AE71" s="159">
        <v>1.014</v>
      </c>
      <c r="AF71" s="159">
        <v>1.014</v>
      </c>
      <c r="AG71" s="159">
        <v>1.014</v>
      </c>
      <c r="AH71" s="159">
        <v>1.014</v>
      </c>
      <c r="AI71" s="158">
        <v>1.016</v>
      </c>
      <c r="AJ71" s="159">
        <v>1.0129999999999999</v>
      </c>
      <c r="AK71" s="159">
        <v>1.0129999999999999</v>
      </c>
      <c r="AL71" s="159">
        <v>1.016</v>
      </c>
      <c r="AM71" s="159">
        <v>1.016</v>
      </c>
      <c r="AN71" s="158">
        <v>1.01</v>
      </c>
      <c r="AO71" s="159">
        <v>1.0089999999999999</v>
      </c>
      <c r="AP71" s="159">
        <v>1.0089999999999999</v>
      </c>
      <c r="AQ71" s="159">
        <v>1.01</v>
      </c>
      <c r="AR71" s="159">
        <v>1.01</v>
      </c>
      <c r="AS71" s="158">
        <v>1.006</v>
      </c>
      <c r="AT71" s="159">
        <v>1.0049999999999999</v>
      </c>
      <c r="AU71" s="159">
        <v>1.0049999999999999</v>
      </c>
      <c r="AV71" s="159">
        <v>1.006</v>
      </c>
      <c r="AW71" s="159">
        <v>1.006</v>
      </c>
      <c r="AX71" s="158">
        <v>1.0069999999999999</v>
      </c>
      <c r="AY71" s="159">
        <v>1.0069999999999999</v>
      </c>
      <c r="AZ71" s="159">
        <v>1.0069999999999999</v>
      </c>
      <c r="BA71" s="159">
        <v>1.0069999999999999</v>
      </c>
      <c r="BB71" s="159">
        <v>1.0069999999999999</v>
      </c>
      <c r="BC71" s="158">
        <v>1.0089999999999999</v>
      </c>
      <c r="BD71" s="159">
        <v>1.0069999999999999</v>
      </c>
      <c r="BE71" s="159">
        <v>1.0069999999999999</v>
      </c>
      <c r="BF71" s="159">
        <v>1.0089999999999999</v>
      </c>
      <c r="BG71" s="159">
        <v>1.0089999999999999</v>
      </c>
      <c r="BH71" s="158">
        <v>1.01</v>
      </c>
      <c r="BI71" s="159">
        <v>1.008</v>
      </c>
      <c r="BJ71" s="159">
        <v>1.008</v>
      </c>
      <c r="BK71" s="159">
        <v>1.01</v>
      </c>
      <c r="BL71" s="161">
        <v>1.01</v>
      </c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  <c r="CR71" s="290"/>
      <c r="CS71" s="290"/>
      <c r="CT71" s="290"/>
      <c r="CU71" s="290"/>
      <c r="CV71" s="290"/>
      <c r="CW71" s="290"/>
      <c r="CX71" s="290"/>
      <c r="CY71" s="290"/>
      <c r="CZ71" s="290"/>
      <c r="DA71" s="290"/>
      <c r="DB71" s="290"/>
      <c r="DC71" s="290"/>
      <c r="DD71" s="290"/>
      <c r="DE71" s="290"/>
      <c r="DF71" s="290"/>
      <c r="DG71" s="290"/>
      <c r="DH71" s="290"/>
      <c r="DI71" s="290"/>
      <c r="DJ71" s="290"/>
      <c r="DK71" s="290"/>
      <c r="DL71" s="290"/>
      <c r="DM71" s="290"/>
      <c r="DN71" s="290"/>
      <c r="DO71" s="290"/>
      <c r="DP71" s="290"/>
      <c r="DQ71" s="290"/>
      <c r="DR71" s="290"/>
      <c r="DS71" s="290"/>
      <c r="DT71" s="290"/>
      <c r="DU71" s="290"/>
      <c r="DV71" s="290"/>
      <c r="DW71" s="290"/>
      <c r="DX71" s="290"/>
      <c r="DY71" s="290"/>
      <c r="DZ71" s="290"/>
      <c r="EA71" s="290"/>
      <c r="EB71" s="290"/>
      <c r="EC71" s="290"/>
      <c r="ED71" s="290"/>
      <c r="EE71" s="290"/>
      <c r="EF71" s="290"/>
      <c r="EG71" s="290"/>
      <c r="EH71" s="290"/>
      <c r="EI71" s="290"/>
      <c r="EJ71" s="290"/>
      <c r="EK71" s="290"/>
      <c r="EL71" s="290"/>
      <c r="EM71" s="290"/>
      <c r="EN71" s="290"/>
      <c r="EO71" s="290"/>
      <c r="EP71" s="290"/>
      <c r="EQ71" s="290"/>
      <c r="ER71" s="290"/>
      <c r="ES71" s="290"/>
      <c r="ET71" s="290"/>
      <c r="EU71" s="290"/>
      <c r="EV71" s="290"/>
      <c r="EW71" s="290"/>
      <c r="EX71" s="290"/>
      <c r="EY71" s="290"/>
      <c r="EZ71" s="290"/>
      <c r="FA71" s="290"/>
      <c r="FB71" s="290"/>
      <c r="FC71" s="290"/>
      <c r="FD71" s="290"/>
      <c r="FE71" s="290"/>
      <c r="FF71" s="290"/>
      <c r="FG71" s="290"/>
      <c r="FH71" s="290"/>
      <c r="FI71" s="290"/>
      <c r="FJ71" s="290"/>
      <c r="FK71" s="290"/>
      <c r="FL71" s="290"/>
      <c r="FM71" s="290"/>
      <c r="FN71" s="290"/>
      <c r="FO71" s="290"/>
      <c r="FP71" s="290"/>
      <c r="FQ71" s="290"/>
      <c r="FR71" s="290"/>
      <c r="FS71" s="290"/>
      <c r="FT71" s="290"/>
      <c r="FU71" s="290"/>
      <c r="FV71" s="290"/>
      <c r="FW71" s="290"/>
      <c r="FX71" s="290"/>
      <c r="FY71" s="290"/>
      <c r="FZ71" s="290"/>
      <c r="GA71" s="290"/>
      <c r="GB71" s="290"/>
      <c r="GC71" s="290"/>
    </row>
    <row r="72" spans="1:185" s="60" customFormat="1" ht="15.75" thickBot="1" x14ac:dyDescent="0.3">
      <c r="A72" s="98" t="s">
        <v>269</v>
      </c>
      <c r="B72" s="192" t="s">
        <v>162</v>
      </c>
      <c r="C72" s="263" t="s">
        <v>272</v>
      </c>
      <c r="D72" s="137" t="s">
        <v>271</v>
      </c>
      <c r="E72" s="158">
        <v>0.99099999999999999</v>
      </c>
      <c r="F72" s="159">
        <v>0.997</v>
      </c>
      <c r="G72" s="159">
        <v>0.997</v>
      </c>
      <c r="H72" s="159">
        <v>0.99099999999999999</v>
      </c>
      <c r="I72" s="160">
        <v>0.99099999999999999</v>
      </c>
      <c r="J72" s="158">
        <v>0.99399999999999999</v>
      </c>
      <c r="K72" s="159">
        <v>1</v>
      </c>
      <c r="L72" s="159">
        <v>1</v>
      </c>
      <c r="M72" s="159">
        <v>0.99399999999999999</v>
      </c>
      <c r="N72" s="161">
        <v>0.99399999999999999</v>
      </c>
      <c r="O72" s="158">
        <v>0.99299999999999999</v>
      </c>
      <c r="P72" s="159">
        <v>0.997</v>
      </c>
      <c r="Q72" s="159">
        <v>0.997</v>
      </c>
      <c r="R72" s="159">
        <v>0.99299999999999999</v>
      </c>
      <c r="S72" s="160">
        <v>0.99299999999999999</v>
      </c>
      <c r="T72" s="158">
        <v>0.997</v>
      </c>
      <c r="U72" s="159">
        <v>1.0009999999999999</v>
      </c>
      <c r="V72" s="159">
        <v>1.0009999999999999</v>
      </c>
      <c r="W72" s="159">
        <v>0.997</v>
      </c>
      <c r="X72" s="161">
        <v>0.997</v>
      </c>
      <c r="Y72" s="158">
        <v>0.997</v>
      </c>
      <c r="Z72" s="159">
        <v>1.0009999999999999</v>
      </c>
      <c r="AA72" s="159">
        <v>1.0009999999999999</v>
      </c>
      <c r="AB72" s="159">
        <v>0.997</v>
      </c>
      <c r="AC72" s="159">
        <v>0.997</v>
      </c>
      <c r="AD72" s="158">
        <v>0.99399999999999999</v>
      </c>
      <c r="AE72" s="159">
        <v>0.998</v>
      </c>
      <c r="AF72" s="159">
        <v>0.998</v>
      </c>
      <c r="AG72" s="159">
        <v>0.99399999999999999</v>
      </c>
      <c r="AH72" s="159">
        <v>0.99399999999999999</v>
      </c>
      <c r="AI72" s="158">
        <v>0.996</v>
      </c>
      <c r="AJ72" s="159">
        <v>0.998</v>
      </c>
      <c r="AK72" s="159">
        <v>0.998</v>
      </c>
      <c r="AL72" s="159">
        <v>0.996</v>
      </c>
      <c r="AM72" s="159">
        <v>0.996</v>
      </c>
      <c r="AN72" s="158">
        <v>0.99</v>
      </c>
      <c r="AO72" s="159">
        <v>0.99299999999999999</v>
      </c>
      <c r="AP72" s="159">
        <v>0.99299999999999999</v>
      </c>
      <c r="AQ72" s="159">
        <v>0.99</v>
      </c>
      <c r="AR72" s="159">
        <v>0.99</v>
      </c>
      <c r="AS72" s="158">
        <v>0.98699999999999999</v>
      </c>
      <c r="AT72" s="159">
        <v>0.99</v>
      </c>
      <c r="AU72" s="159">
        <v>0.99</v>
      </c>
      <c r="AV72" s="159">
        <v>0.98699999999999999</v>
      </c>
      <c r="AW72" s="159">
        <v>0.98699999999999999</v>
      </c>
      <c r="AX72" s="158">
        <v>0.98699999999999999</v>
      </c>
      <c r="AY72" s="159">
        <v>0.99199999999999999</v>
      </c>
      <c r="AZ72" s="159">
        <v>0.99199999999999999</v>
      </c>
      <c r="BA72" s="159">
        <v>0.98699999999999999</v>
      </c>
      <c r="BB72" s="159">
        <v>0.98699999999999999</v>
      </c>
      <c r="BC72" s="158">
        <v>0.99</v>
      </c>
      <c r="BD72" s="159">
        <v>0.99299999999999999</v>
      </c>
      <c r="BE72" s="159">
        <v>0.99299999999999999</v>
      </c>
      <c r="BF72" s="159">
        <v>0.99</v>
      </c>
      <c r="BG72" s="159">
        <v>0.99</v>
      </c>
      <c r="BH72" s="158">
        <v>0.99099999999999999</v>
      </c>
      <c r="BI72" s="159">
        <v>0.99399999999999999</v>
      </c>
      <c r="BJ72" s="159">
        <v>0.99399999999999999</v>
      </c>
      <c r="BK72" s="159">
        <v>0.99099999999999999</v>
      </c>
      <c r="BL72" s="161">
        <v>0.99099999999999999</v>
      </c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  <c r="CR72" s="290"/>
      <c r="CS72" s="290"/>
      <c r="CT72" s="290"/>
      <c r="CU72" s="290"/>
      <c r="CV72" s="290"/>
      <c r="CW72" s="290"/>
      <c r="CX72" s="290"/>
      <c r="CY72" s="290"/>
      <c r="CZ72" s="290"/>
      <c r="DA72" s="290"/>
      <c r="DB72" s="290"/>
      <c r="DC72" s="290"/>
      <c r="DD72" s="290"/>
      <c r="DE72" s="290"/>
      <c r="DF72" s="290"/>
      <c r="DG72" s="290"/>
      <c r="DH72" s="290"/>
      <c r="DI72" s="290"/>
      <c r="DJ72" s="290"/>
      <c r="DK72" s="290"/>
      <c r="DL72" s="290"/>
      <c r="DM72" s="290"/>
      <c r="DN72" s="290"/>
      <c r="DO72" s="290"/>
      <c r="DP72" s="290"/>
      <c r="DQ72" s="290"/>
      <c r="DR72" s="290"/>
      <c r="DS72" s="290"/>
      <c r="DT72" s="290"/>
      <c r="DU72" s="290"/>
      <c r="DV72" s="290"/>
      <c r="DW72" s="290"/>
      <c r="DX72" s="290"/>
      <c r="DY72" s="290"/>
      <c r="DZ72" s="290"/>
      <c r="EA72" s="290"/>
      <c r="EB72" s="290"/>
      <c r="EC72" s="290"/>
      <c r="ED72" s="290"/>
      <c r="EE72" s="290"/>
      <c r="EF72" s="290"/>
      <c r="EG72" s="290"/>
      <c r="EH72" s="290"/>
      <c r="EI72" s="290"/>
      <c r="EJ72" s="290"/>
      <c r="EK72" s="290"/>
      <c r="EL72" s="290"/>
      <c r="EM72" s="290"/>
      <c r="EN72" s="290"/>
      <c r="EO72" s="290"/>
      <c r="EP72" s="290"/>
      <c r="EQ72" s="290"/>
      <c r="ER72" s="290"/>
      <c r="ES72" s="290"/>
      <c r="ET72" s="290"/>
      <c r="EU72" s="290"/>
      <c r="EV72" s="290"/>
      <c r="EW72" s="290"/>
      <c r="EX72" s="290"/>
      <c r="EY72" s="290"/>
      <c r="EZ72" s="290"/>
      <c r="FA72" s="290"/>
      <c r="FB72" s="290"/>
      <c r="FC72" s="290"/>
      <c r="FD72" s="290"/>
      <c r="FE72" s="290"/>
      <c r="FF72" s="290"/>
      <c r="FG72" s="290"/>
      <c r="FH72" s="290"/>
      <c r="FI72" s="290"/>
      <c r="FJ72" s="290"/>
      <c r="FK72" s="290"/>
      <c r="FL72" s="290"/>
      <c r="FM72" s="290"/>
      <c r="FN72" s="290"/>
      <c r="FO72" s="290"/>
      <c r="FP72" s="290"/>
      <c r="FQ72" s="290"/>
      <c r="FR72" s="290"/>
      <c r="FS72" s="290"/>
      <c r="FT72" s="290"/>
      <c r="FU72" s="290"/>
      <c r="FV72" s="290"/>
      <c r="FW72" s="290"/>
      <c r="FX72" s="290"/>
      <c r="FY72" s="290"/>
      <c r="FZ72" s="290"/>
      <c r="GA72" s="290"/>
      <c r="GB72" s="290"/>
      <c r="GC72" s="290"/>
    </row>
    <row r="73" spans="1:185" s="60" customFormat="1" ht="15.75" thickBot="1" x14ac:dyDescent="0.3">
      <c r="A73" s="98" t="s">
        <v>270</v>
      </c>
      <c r="B73" s="192" t="s">
        <v>162</v>
      </c>
      <c r="C73" s="189" t="s">
        <v>273</v>
      </c>
      <c r="D73" s="137" t="s">
        <v>271</v>
      </c>
      <c r="E73" s="158">
        <v>0.99099999999999999</v>
      </c>
      <c r="F73" s="159">
        <v>0.997</v>
      </c>
      <c r="G73" s="159">
        <v>0.997</v>
      </c>
      <c r="H73" s="159">
        <v>0.99099999999999999</v>
      </c>
      <c r="I73" s="160">
        <v>0.99099999999999999</v>
      </c>
      <c r="J73" s="158">
        <v>0.99399999999999999</v>
      </c>
      <c r="K73" s="159">
        <v>1</v>
      </c>
      <c r="L73" s="159">
        <v>1</v>
      </c>
      <c r="M73" s="159">
        <v>0.99399999999999999</v>
      </c>
      <c r="N73" s="161">
        <v>0.99399999999999999</v>
      </c>
      <c r="O73" s="158">
        <v>0.99299999999999999</v>
      </c>
      <c r="P73" s="159">
        <v>0.997</v>
      </c>
      <c r="Q73" s="159">
        <v>0.997</v>
      </c>
      <c r="R73" s="159">
        <v>0.99299999999999999</v>
      </c>
      <c r="S73" s="160">
        <v>0.99299999999999999</v>
      </c>
      <c r="T73" s="158">
        <v>0.997</v>
      </c>
      <c r="U73" s="159">
        <v>1.0009999999999999</v>
      </c>
      <c r="V73" s="159">
        <v>1.0009999999999999</v>
      </c>
      <c r="W73" s="159">
        <v>0.997</v>
      </c>
      <c r="X73" s="161">
        <v>0.997</v>
      </c>
      <c r="Y73" s="158">
        <v>0.997</v>
      </c>
      <c r="Z73" s="159">
        <v>1.0009999999999999</v>
      </c>
      <c r="AA73" s="159">
        <v>1.0009999999999999</v>
      </c>
      <c r="AB73" s="159">
        <v>0.997</v>
      </c>
      <c r="AC73" s="159">
        <v>0.997</v>
      </c>
      <c r="AD73" s="158">
        <v>0.99399999999999999</v>
      </c>
      <c r="AE73" s="159">
        <v>0.998</v>
      </c>
      <c r="AF73" s="159">
        <v>0.998</v>
      </c>
      <c r="AG73" s="159">
        <v>0.99399999999999999</v>
      </c>
      <c r="AH73" s="159">
        <v>0.99399999999999999</v>
      </c>
      <c r="AI73" s="158">
        <v>0.996</v>
      </c>
      <c r="AJ73" s="159">
        <v>0.998</v>
      </c>
      <c r="AK73" s="159">
        <v>0.998</v>
      </c>
      <c r="AL73" s="159">
        <v>0.996</v>
      </c>
      <c r="AM73" s="159">
        <v>0.996</v>
      </c>
      <c r="AN73" s="158">
        <v>0.99</v>
      </c>
      <c r="AO73" s="159">
        <v>0.99299999999999999</v>
      </c>
      <c r="AP73" s="159">
        <v>0.99299999999999999</v>
      </c>
      <c r="AQ73" s="159">
        <v>0.99</v>
      </c>
      <c r="AR73" s="159">
        <v>0.99</v>
      </c>
      <c r="AS73" s="158">
        <v>0.98699999999999999</v>
      </c>
      <c r="AT73" s="159">
        <v>0.99</v>
      </c>
      <c r="AU73" s="159">
        <v>0.99</v>
      </c>
      <c r="AV73" s="159">
        <v>0.98699999999999999</v>
      </c>
      <c r="AW73" s="159">
        <v>0.98699999999999999</v>
      </c>
      <c r="AX73" s="158">
        <v>0.98699999999999999</v>
      </c>
      <c r="AY73" s="159">
        <v>0.99199999999999999</v>
      </c>
      <c r="AZ73" s="159">
        <v>0.99199999999999999</v>
      </c>
      <c r="BA73" s="159">
        <v>0.98699999999999999</v>
      </c>
      <c r="BB73" s="159">
        <v>0.98699999999999999</v>
      </c>
      <c r="BC73" s="158">
        <v>0.99</v>
      </c>
      <c r="BD73" s="159">
        <v>0.99299999999999999</v>
      </c>
      <c r="BE73" s="159">
        <v>0.99299999999999999</v>
      </c>
      <c r="BF73" s="159">
        <v>0.99</v>
      </c>
      <c r="BG73" s="159">
        <v>0.99</v>
      </c>
      <c r="BH73" s="158">
        <v>0.99099999999999999</v>
      </c>
      <c r="BI73" s="159">
        <v>0.99399999999999999</v>
      </c>
      <c r="BJ73" s="159">
        <v>0.99399999999999999</v>
      </c>
      <c r="BK73" s="159">
        <v>0.99099999999999999</v>
      </c>
      <c r="BL73" s="161">
        <v>0.99099999999999999</v>
      </c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  <c r="CR73" s="290"/>
      <c r="CS73" s="290"/>
      <c r="CT73" s="290"/>
      <c r="CU73" s="290"/>
      <c r="CV73" s="290"/>
      <c r="CW73" s="290"/>
      <c r="CX73" s="290"/>
      <c r="CY73" s="290"/>
      <c r="CZ73" s="290"/>
      <c r="DA73" s="290"/>
      <c r="DB73" s="290"/>
      <c r="DC73" s="290"/>
      <c r="DD73" s="290"/>
      <c r="DE73" s="290"/>
      <c r="DF73" s="290"/>
      <c r="DG73" s="290"/>
      <c r="DH73" s="290"/>
      <c r="DI73" s="290"/>
      <c r="DJ73" s="290"/>
      <c r="DK73" s="290"/>
      <c r="DL73" s="290"/>
      <c r="DM73" s="290"/>
      <c r="DN73" s="290"/>
      <c r="DO73" s="290"/>
      <c r="DP73" s="290"/>
      <c r="DQ73" s="290"/>
      <c r="DR73" s="290"/>
      <c r="DS73" s="290"/>
      <c r="DT73" s="290"/>
      <c r="DU73" s="290"/>
      <c r="DV73" s="290"/>
      <c r="DW73" s="290"/>
      <c r="DX73" s="290"/>
      <c r="DY73" s="290"/>
      <c r="DZ73" s="290"/>
      <c r="EA73" s="290"/>
      <c r="EB73" s="290"/>
      <c r="EC73" s="290"/>
      <c r="ED73" s="290"/>
      <c r="EE73" s="290"/>
      <c r="EF73" s="290"/>
      <c r="EG73" s="290"/>
      <c r="EH73" s="290"/>
      <c r="EI73" s="290"/>
      <c r="EJ73" s="290"/>
      <c r="EK73" s="290"/>
      <c r="EL73" s="290"/>
      <c r="EM73" s="290"/>
      <c r="EN73" s="290"/>
      <c r="EO73" s="290"/>
      <c r="EP73" s="290"/>
      <c r="EQ73" s="290"/>
      <c r="ER73" s="290"/>
      <c r="ES73" s="290"/>
      <c r="ET73" s="290"/>
      <c r="EU73" s="290"/>
      <c r="EV73" s="290"/>
      <c r="EW73" s="290"/>
      <c r="EX73" s="290"/>
      <c r="EY73" s="290"/>
      <c r="EZ73" s="290"/>
      <c r="FA73" s="290"/>
      <c r="FB73" s="290"/>
      <c r="FC73" s="290"/>
      <c r="FD73" s="290"/>
      <c r="FE73" s="290"/>
      <c r="FF73" s="290"/>
      <c r="FG73" s="290"/>
      <c r="FH73" s="290"/>
      <c r="FI73" s="290"/>
      <c r="FJ73" s="290"/>
      <c r="FK73" s="290"/>
      <c r="FL73" s="290"/>
      <c r="FM73" s="290"/>
      <c r="FN73" s="290"/>
      <c r="FO73" s="290"/>
      <c r="FP73" s="290"/>
      <c r="FQ73" s="290"/>
      <c r="FR73" s="290"/>
      <c r="FS73" s="290"/>
      <c r="FT73" s="290"/>
      <c r="FU73" s="290"/>
      <c r="FV73" s="290"/>
      <c r="FW73" s="290"/>
      <c r="FX73" s="290"/>
      <c r="FY73" s="290"/>
      <c r="FZ73" s="290"/>
      <c r="GA73" s="290"/>
      <c r="GB73" s="290"/>
      <c r="GC73" s="290"/>
    </row>
    <row r="74" spans="1:185" s="60" customFormat="1" ht="15.75" thickBot="1" x14ac:dyDescent="0.3">
      <c r="A74" s="141" t="s">
        <v>276</v>
      </c>
      <c r="B74" s="173" t="s">
        <v>162</v>
      </c>
      <c r="C74" s="141" t="s">
        <v>275</v>
      </c>
      <c r="D74" s="183" t="s">
        <v>232</v>
      </c>
      <c r="E74" s="158">
        <v>0.997</v>
      </c>
      <c r="F74" s="159">
        <v>1.002</v>
      </c>
      <c r="G74" s="159">
        <v>1.002</v>
      </c>
      <c r="H74" s="159">
        <v>0.997</v>
      </c>
      <c r="I74" s="160">
        <v>0.997</v>
      </c>
      <c r="J74" s="158">
        <v>1</v>
      </c>
      <c r="K74" s="159">
        <v>1.004</v>
      </c>
      <c r="L74" s="159">
        <v>1.004</v>
      </c>
      <c r="M74" s="159">
        <v>1</v>
      </c>
      <c r="N74" s="161">
        <v>1</v>
      </c>
      <c r="O74" s="158">
        <v>0.999</v>
      </c>
      <c r="P74" s="159">
        <v>1.002</v>
      </c>
      <c r="Q74" s="159">
        <v>1.002</v>
      </c>
      <c r="R74" s="159">
        <v>0.999</v>
      </c>
      <c r="S74" s="160">
        <v>0.999</v>
      </c>
      <c r="T74" s="158">
        <v>1.0029999999999999</v>
      </c>
      <c r="U74" s="159">
        <v>1.0049999999999999</v>
      </c>
      <c r="V74" s="159">
        <v>1.0049999999999999</v>
      </c>
      <c r="W74" s="159">
        <v>1.0029999999999999</v>
      </c>
      <c r="X74" s="161">
        <v>1.0029999999999999</v>
      </c>
      <c r="Y74" s="158">
        <v>1.0029999999999999</v>
      </c>
      <c r="Z74" s="159">
        <v>1.0049999999999999</v>
      </c>
      <c r="AA74" s="159">
        <v>1.0049999999999999</v>
      </c>
      <c r="AB74" s="159">
        <v>1.0029999999999999</v>
      </c>
      <c r="AC74" s="159">
        <v>1.0029999999999999</v>
      </c>
      <c r="AD74" s="158">
        <v>1.0009999999999999</v>
      </c>
      <c r="AE74" s="159">
        <v>1.0029999999999999</v>
      </c>
      <c r="AF74" s="159">
        <v>1.0029999999999999</v>
      </c>
      <c r="AG74" s="159">
        <v>1.0009999999999999</v>
      </c>
      <c r="AH74" s="159">
        <v>1.0009999999999999</v>
      </c>
      <c r="AI74" s="158">
        <v>1.002</v>
      </c>
      <c r="AJ74" s="159">
        <v>1.0029999999999999</v>
      </c>
      <c r="AK74" s="159">
        <v>1.0029999999999999</v>
      </c>
      <c r="AL74" s="159">
        <v>1.002</v>
      </c>
      <c r="AM74" s="159">
        <v>1.002</v>
      </c>
      <c r="AN74" s="158">
        <v>0.997</v>
      </c>
      <c r="AO74" s="159">
        <v>0.998</v>
      </c>
      <c r="AP74" s="159">
        <v>0.998</v>
      </c>
      <c r="AQ74" s="159">
        <v>0.997</v>
      </c>
      <c r="AR74" s="159">
        <v>0.997</v>
      </c>
      <c r="AS74" s="158">
        <v>0.99399999999999999</v>
      </c>
      <c r="AT74" s="159">
        <v>0.995</v>
      </c>
      <c r="AU74" s="159">
        <v>0.995</v>
      </c>
      <c r="AV74" s="159">
        <v>0.99399999999999999</v>
      </c>
      <c r="AW74" s="159">
        <v>0.99399999999999999</v>
      </c>
      <c r="AX74" s="158">
        <v>0.99399999999999999</v>
      </c>
      <c r="AY74" s="159">
        <v>0.997</v>
      </c>
      <c r="AZ74" s="159">
        <v>0.997</v>
      </c>
      <c r="BA74" s="159">
        <v>0.99399999999999999</v>
      </c>
      <c r="BB74" s="159">
        <v>0.99399999999999999</v>
      </c>
      <c r="BC74" s="158">
        <v>0.996</v>
      </c>
      <c r="BD74" s="159">
        <v>0.998</v>
      </c>
      <c r="BE74" s="159">
        <v>0.998</v>
      </c>
      <c r="BF74" s="159">
        <v>0.996</v>
      </c>
      <c r="BG74" s="159">
        <v>0.996</v>
      </c>
      <c r="BH74" s="158">
        <v>0.998</v>
      </c>
      <c r="BI74" s="159">
        <v>0.999</v>
      </c>
      <c r="BJ74" s="159">
        <v>0.999</v>
      </c>
      <c r="BK74" s="159">
        <v>0.998</v>
      </c>
      <c r="BL74" s="161">
        <v>0.998</v>
      </c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  <c r="CR74" s="290"/>
      <c r="CS74" s="290"/>
      <c r="CT74" s="290"/>
      <c r="CU74" s="290"/>
      <c r="CV74" s="290"/>
      <c r="CW74" s="290"/>
      <c r="CX74" s="290"/>
      <c r="CY74" s="290"/>
      <c r="CZ74" s="290"/>
      <c r="DA74" s="290"/>
      <c r="DB74" s="290"/>
      <c r="DC74" s="290"/>
      <c r="DD74" s="290"/>
      <c r="DE74" s="290"/>
      <c r="DF74" s="290"/>
      <c r="DG74" s="290"/>
      <c r="DH74" s="290"/>
      <c r="DI74" s="290"/>
      <c r="DJ74" s="290"/>
      <c r="DK74" s="290"/>
      <c r="DL74" s="290"/>
      <c r="DM74" s="290"/>
      <c r="DN74" s="290"/>
      <c r="DO74" s="290"/>
      <c r="DP74" s="290"/>
      <c r="DQ74" s="290"/>
      <c r="DR74" s="290"/>
      <c r="DS74" s="290"/>
      <c r="DT74" s="290"/>
      <c r="DU74" s="290"/>
      <c r="DV74" s="290"/>
      <c r="DW74" s="290"/>
      <c r="DX74" s="290"/>
      <c r="DY74" s="290"/>
      <c r="DZ74" s="290"/>
      <c r="EA74" s="290"/>
      <c r="EB74" s="290"/>
      <c r="EC74" s="290"/>
      <c r="ED74" s="290"/>
      <c r="EE74" s="290"/>
      <c r="EF74" s="290"/>
      <c r="EG74" s="290"/>
      <c r="EH74" s="290"/>
      <c r="EI74" s="290"/>
      <c r="EJ74" s="290"/>
      <c r="EK74" s="290"/>
      <c r="EL74" s="290"/>
      <c r="EM74" s="290"/>
      <c r="EN74" s="290"/>
      <c r="EO74" s="290"/>
      <c r="EP74" s="290"/>
      <c r="EQ74" s="290"/>
      <c r="ER74" s="290"/>
      <c r="ES74" s="290"/>
      <c r="ET74" s="290"/>
      <c r="EU74" s="290"/>
      <c r="EV74" s="290"/>
      <c r="EW74" s="290"/>
      <c r="EX74" s="290"/>
      <c r="EY74" s="290"/>
      <c r="EZ74" s="290"/>
      <c r="FA74" s="290"/>
      <c r="FB74" s="290"/>
      <c r="FC74" s="290"/>
      <c r="FD74" s="290"/>
      <c r="FE74" s="290"/>
      <c r="FF74" s="290"/>
      <c r="FG74" s="290"/>
      <c r="FH74" s="290"/>
      <c r="FI74" s="290"/>
      <c r="FJ74" s="290"/>
      <c r="FK74" s="290"/>
      <c r="FL74" s="290"/>
      <c r="FM74" s="290"/>
      <c r="FN74" s="290"/>
      <c r="FO74" s="290"/>
      <c r="FP74" s="290"/>
      <c r="FQ74" s="290"/>
      <c r="FR74" s="290"/>
      <c r="FS74" s="290"/>
      <c r="FT74" s="290"/>
      <c r="FU74" s="290"/>
      <c r="FV74" s="290"/>
      <c r="FW74" s="290"/>
      <c r="FX74" s="290"/>
      <c r="FY74" s="290"/>
      <c r="FZ74" s="290"/>
      <c r="GA74" s="290"/>
      <c r="GB74" s="290"/>
      <c r="GC74" s="290"/>
    </row>
    <row r="75" spans="1:185" s="60" customFormat="1" ht="15.75" thickBot="1" x14ac:dyDescent="0.3">
      <c r="A75" s="98" t="s">
        <v>236</v>
      </c>
      <c r="B75" s="192" t="s">
        <v>234</v>
      </c>
      <c r="C75" s="98" t="s">
        <v>235</v>
      </c>
      <c r="D75" s="180" t="s">
        <v>223</v>
      </c>
      <c r="E75" s="158">
        <v>0.995</v>
      </c>
      <c r="F75" s="159">
        <v>0.999</v>
      </c>
      <c r="G75" s="159">
        <v>0.999</v>
      </c>
      <c r="H75" s="159">
        <v>0.995</v>
      </c>
      <c r="I75" s="160">
        <v>0.995</v>
      </c>
      <c r="J75" s="158">
        <v>0.998</v>
      </c>
      <c r="K75" s="159">
        <v>1.002</v>
      </c>
      <c r="L75" s="159">
        <v>1.002</v>
      </c>
      <c r="M75" s="159">
        <v>0.998</v>
      </c>
      <c r="N75" s="161">
        <v>0.998</v>
      </c>
      <c r="O75" s="158">
        <v>0.997</v>
      </c>
      <c r="P75" s="159">
        <v>1</v>
      </c>
      <c r="Q75" s="159">
        <v>1</v>
      </c>
      <c r="R75" s="159">
        <v>0.997</v>
      </c>
      <c r="S75" s="160">
        <v>0.997</v>
      </c>
      <c r="T75" s="158">
        <v>1.0009999999999999</v>
      </c>
      <c r="U75" s="159">
        <v>1.004</v>
      </c>
      <c r="V75" s="159">
        <v>1.004</v>
      </c>
      <c r="W75" s="159">
        <v>1.0009999999999999</v>
      </c>
      <c r="X75" s="161">
        <v>1.0009999999999999</v>
      </c>
      <c r="Y75" s="158">
        <v>1.002</v>
      </c>
      <c r="Z75" s="159">
        <v>1.0029999999999999</v>
      </c>
      <c r="AA75" s="159">
        <v>1.0029999999999999</v>
      </c>
      <c r="AB75" s="159">
        <v>1.002</v>
      </c>
      <c r="AC75" s="159">
        <v>1.002</v>
      </c>
      <c r="AD75" s="158">
        <v>0.999</v>
      </c>
      <c r="AE75" s="159">
        <v>1</v>
      </c>
      <c r="AF75" s="159">
        <v>1</v>
      </c>
      <c r="AG75" s="159">
        <v>0.999</v>
      </c>
      <c r="AH75" s="159">
        <v>0.999</v>
      </c>
      <c r="AI75" s="158">
        <v>1.002</v>
      </c>
      <c r="AJ75" s="159">
        <v>0.999</v>
      </c>
      <c r="AK75" s="159">
        <v>0.999</v>
      </c>
      <c r="AL75" s="159">
        <v>1.002</v>
      </c>
      <c r="AM75" s="159">
        <v>1.002</v>
      </c>
      <c r="AN75" s="158">
        <v>0.995</v>
      </c>
      <c r="AO75" s="159">
        <v>0.99399999999999999</v>
      </c>
      <c r="AP75" s="159">
        <v>0.99399999999999999</v>
      </c>
      <c r="AQ75" s="159">
        <v>0.995</v>
      </c>
      <c r="AR75" s="159">
        <v>0.995</v>
      </c>
      <c r="AS75" s="158">
        <v>0.99199999999999999</v>
      </c>
      <c r="AT75" s="159">
        <v>0.99</v>
      </c>
      <c r="AU75" s="159">
        <v>0.99</v>
      </c>
      <c r="AV75" s="159">
        <v>0.99199999999999999</v>
      </c>
      <c r="AW75" s="159">
        <v>0.99199999999999999</v>
      </c>
      <c r="AX75" s="158">
        <v>0.99299999999999999</v>
      </c>
      <c r="AY75" s="159">
        <v>0.99299999999999999</v>
      </c>
      <c r="AZ75" s="159">
        <v>0.99299999999999999</v>
      </c>
      <c r="BA75" s="159">
        <v>0.99299999999999999</v>
      </c>
      <c r="BB75" s="159">
        <v>0.99299999999999999</v>
      </c>
      <c r="BC75" s="158">
        <v>0.996</v>
      </c>
      <c r="BD75" s="159">
        <v>0.995</v>
      </c>
      <c r="BE75" s="159">
        <v>0.995</v>
      </c>
      <c r="BF75" s="159">
        <v>0.996</v>
      </c>
      <c r="BG75" s="159">
        <v>0.996</v>
      </c>
      <c r="BH75" s="158">
        <v>0.998</v>
      </c>
      <c r="BI75" s="159">
        <v>0.997</v>
      </c>
      <c r="BJ75" s="159">
        <v>0.997</v>
      </c>
      <c r="BK75" s="159">
        <v>0.998</v>
      </c>
      <c r="BL75" s="161">
        <v>0.998</v>
      </c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  <c r="CR75" s="290"/>
      <c r="CS75" s="290"/>
      <c r="CT75" s="290"/>
      <c r="CU75" s="290"/>
      <c r="CV75" s="290"/>
      <c r="CW75" s="290"/>
      <c r="CX75" s="290"/>
      <c r="CY75" s="290"/>
      <c r="CZ75" s="290"/>
      <c r="DA75" s="290"/>
      <c r="DB75" s="290"/>
      <c r="DC75" s="290"/>
      <c r="DD75" s="290"/>
      <c r="DE75" s="290"/>
      <c r="DF75" s="290"/>
      <c r="DG75" s="290"/>
      <c r="DH75" s="290"/>
      <c r="DI75" s="290"/>
      <c r="DJ75" s="290"/>
      <c r="DK75" s="290"/>
      <c r="DL75" s="290"/>
      <c r="DM75" s="290"/>
      <c r="DN75" s="290"/>
      <c r="DO75" s="290"/>
      <c r="DP75" s="290"/>
      <c r="DQ75" s="290"/>
      <c r="DR75" s="290"/>
      <c r="DS75" s="290"/>
      <c r="DT75" s="290"/>
      <c r="DU75" s="290"/>
      <c r="DV75" s="290"/>
      <c r="DW75" s="290"/>
      <c r="DX75" s="290"/>
      <c r="DY75" s="290"/>
      <c r="DZ75" s="290"/>
      <c r="EA75" s="290"/>
      <c r="EB75" s="290"/>
      <c r="EC75" s="290"/>
      <c r="ED75" s="290"/>
      <c r="EE75" s="290"/>
      <c r="EF75" s="290"/>
      <c r="EG75" s="290"/>
      <c r="EH75" s="290"/>
      <c r="EI75" s="290"/>
      <c r="EJ75" s="290"/>
      <c r="EK75" s="290"/>
      <c r="EL75" s="290"/>
      <c r="EM75" s="290"/>
      <c r="EN75" s="290"/>
      <c r="EO75" s="290"/>
      <c r="EP75" s="290"/>
      <c r="EQ75" s="290"/>
      <c r="ER75" s="290"/>
      <c r="ES75" s="290"/>
      <c r="ET75" s="290"/>
      <c r="EU75" s="290"/>
      <c r="EV75" s="290"/>
      <c r="EW75" s="290"/>
      <c r="EX75" s="290"/>
      <c r="EY75" s="290"/>
      <c r="EZ75" s="290"/>
      <c r="FA75" s="290"/>
      <c r="FB75" s="290"/>
      <c r="FC75" s="290"/>
      <c r="FD75" s="290"/>
      <c r="FE75" s="290"/>
      <c r="FF75" s="290"/>
      <c r="FG75" s="290"/>
      <c r="FH75" s="290"/>
      <c r="FI75" s="290"/>
      <c r="FJ75" s="290"/>
      <c r="FK75" s="290"/>
      <c r="FL75" s="290"/>
      <c r="FM75" s="290"/>
      <c r="FN75" s="290"/>
      <c r="FO75" s="290"/>
      <c r="FP75" s="290"/>
      <c r="FQ75" s="290"/>
      <c r="FR75" s="290"/>
      <c r="FS75" s="290"/>
      <c r="FT75" s="290"/>
      <c r="FU75" s="290"/>
      <c r="FV75" s="290"/>
      <c r="FW75" s="290"/>
      <c r="FX75" s="290"/>
      <c r="FY75" s="290"/>
      <c r="FZ75" s="290"/>
      <c r="GA75" s="290"/>
      <c r="GB75" s="290"/>
      <c r="GC75" s="290"/>
    </row>
    <row r="76" spans="1:185" s="60" customFormat="1" ht="15.75" thickBot="1" x14ac:dyDescent="0.3">
      <c r="A76" s="98" t="s">
        <v>238</v>
      </c>
      <c r="B76" s="192" t="s">
        <v>234</v>
      </c>
      <c r="C76" s="98" t="s">
        <v>237</v>
      </c>
      <c r="D76" s="135" t="s">
        <v>158</v>
      </c>
      <c r="E76" s="158">
        <v>1.014</v>
      </c>
      <c r="F76" s="159">
        <v>1.0169999999999999</v>
      </c>
      <c r="G76" s="159">
        <v>1.0169999999999999</v>
      </c>
      <c r="H76" s="159">
        <v>1.014</v>
      </c>
      <c r="I76" s="160">
        <v>1.014</v>
      </c>
      <c r="J76" s="158">
        <v>1.0169999999999999</v>
      </c>
      <c r="K76" s="159">
        <v>1.0189999999999999</v>
      </c>
      <c r="L76" s="159">
        <v>1.0189999999999999</v>
      </c>
      <c r="M76" s="159">
        <v>1.0169999999999999</v>
      </c>
      <c r="N76" s="161">
        <v>1.0169999999999999</v>
      </c>
      <c r="O76" s="158">
        <v>1.0149999999999999</v>
      </c>
      <c r="P76" s="159">
        <v>1.0169999999999999</v>
      </c>
      <c r="Q76" s="159">
        <v>1.0169999999999999</v>
      </c>
      <c r="R76" s="159">
        <v>1.0149999999999999</v>
      </c>
      <c r="S76" s="160">
        <v>1.0149999999999999</v>
      </c>
      <c r="T76" s="158">
        <v>1.02</v>
      </c>
      <c r="U76" s="159">
        <v>1.02</v>
      </c>
      <c r="V76" s="159">
        <v>1.02</v>
      </c>
      <c r="W76" s="159">
        <v>1.02</v>
      </c>
      <c r="X76" s="161">
        <v>1.02</v>
      </c>
      <c r="Y76" s="158">
        <v>1.0209999999999999</v>
      </c>
      <c r="Z76" s="159">
        <v>1.02</v>
      </c>
      <c r="AA76" s="159">
        <v>1.02</v>
      </c>
      <c r="AB76" s="159">
        <v>1.0209999999999999</v>
      </c>
      <c r="AC76" s="159">
        <v>1.0209999999999999</v>
      </c>
      <c r="AD76" s="158">
        <v>1.0189999999999999</v>
      </c>
      <c r="AE76" s="159">
        <v>1.018</v>
      </c>
      <c r="AF76" s="159">
        <v>1.018</v>
      </c>
      <c r="AG76" s="159">
        <v>1.0189999999999999</v>
      </c>
      <c r="AH76" s="159">
        <v>1.0189999999999999</v>
      </c>
      <c r="AI76" s="158">
        <v>1.02</v>
      </c>
      <c r="AJ76" s="159">
        <v>1.0169999999999999</v>
      </c>
      <c r="AK76" s="159">
        <v>1.0169999999999999</v>
      </c>
      <c r="AL76" s="159">
        <v>1.02</v>
      </c>
      <c r="AM76" s="159">
        <v>1.02</v>
      </c>
      <c r="AN76" s="158">
        <v>1.0149999999999999</v>
      </c>
      <c r="AO76" s="159">
        <v>1.0129999999999999</v>
      </c>
      <c r="AP76" s="159">
        <v>1.0129999999999999</v>
      </c>
      <c r="AQ76" s="159">
        <v>1.0149999999999999</v>
      </c>
      <c r="AR76" s="159">
        <v>1.0149999999999999</v>
      </c>
      <c r="AS76" s="158">
        <v>1.01</v>
      </c>
      <c r="AT76" s="159">
        <v>1.0089999999999999</v>
      </c>
      <c r="AU76" s="159">
        <v>1.0089999999999999</v>
      </c>
      <c r="AV76" s="159">
        <v>1.01</v>
      </c>
      <c r="AW76" s="159">
        <v>1.01</v>
      </c>
      <c r="AX76" s="158">
        <v>1.0109999999999999</v>
      </c>
      <c r="AY76" s="159">
        <v>1.0109999999999999</v>
      </c>
      <c r="AZ76" s="159">
        <v>1.0109999999999999</v>
      </c>
      <c r="BA76" s="159">
        <v>1.0109999999999999</v>
      </c>
      <c r="BB76" s="159">
        <v>1.0109999999999999</v>
      </c>
      <c r="BC76" s="158">
        <v>1.0129999999999999</v>
      </c>
      <c r="BD76" s="159">
        <v>1.0109999999999999</v>
      </c>
      <c r="BE76" s="159">
        <v>1.0109999999999999</v>
      </c>
      <c r="BF76" s="159">
        <v>1.0129999999999999</v>
      </c>
      <c r="BG76" s="159">
        <v>1.0129999999999999</v>
      </c>
      <c r="BH76" s="158">
        <v>1.014</v>
      </c>
      <c r="BI76" s="159">
        <v>1.012</v>
      </c>
      <c r="BJ76" s="159">
        <v>1.012</v>
      </c>
      <c r="BK76" s="159">
        <v>1.014</v>
      </c>
      <c r="BL76" s="161">
        <v>1.014</v>
      </c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  <c r="CR76" s="290"/>
      <c r="CS76" s="290"/>
      <c r="CT76" s="290"/>
      <c r="CU76" s="290"/>
      <c r="CV76" s="290"/>
      <c r="CW76" s="290"/>
      <c r="CX76" s="290"/>
      <c r="CY76" s="290"/>
      <c r="CZ76" s="290"/>
      <c r="DA76" s="290"/>
      <c r="DB76" s="290"/>
      <c r="DC76" s="290"/>
      <c r="DD76" s="290"/>
      <c r="DE76" s="290"/>
      <c r="DF76" s="290"/>
      <c r="DG76" s="290"/>
      <c r="DH76" s="290"/>
      <c r="DI76" s="290"/>
      <c r="DJ76" s="290"/>
      <c r="DK76" s="290"/>
      <c r="DL76" s="290"/>
      <c r="DM76" s="290"/>
      <c r="DN76" s="290"/>
      <c r="DO76" s="290"/>
      <c r="DP76" s="290"/>
      <c r="DQ76" s="290"/>
      <c r="DR76" s="290"/>
      <c r="DS76" s="290"/>
      <c r="DT76" s="290"/>
      <c r="DU76" s="290"/>
      <c r="DV76" s="290"/>
      <c r="DW76" s="290"/>
      <c r="DX76" s="290"/>
      <c r="DY76" s="290"/>
      <c r="DZ76" s="290"/>
      <c r="EA76" s="290"/>
      <c r="EB76" s="290"/>
      <c r="EC76" s="290"/>
      <c r="ED76" s="290"/>
      <c r="EE76" s="290"/>
      <c r="EF76" s="290"/>
      <c r="EG76" s="290"/>
      <c r="EH76" s="290"/>
      <c r="EI76" s="290"/>
      <c r="EJ76" s="290"/>
      <c r="EK76" s="290"/>
      <c r="EL76" s="290"/>
      <c r="EM76" s="290"/>
      <c r="EN76" s="290"/>
      <c r="EO76" s="290"/>
      <c r="EP76" s="290"/>
      <c r="EQ76" s="290"/>
      <c r="ER76" s="290"/>
      <c r="ES76" s="290"/>
      <c r="ET76" s="290"/>
      <c r="EU76" s="290"/>
      <c r="EV76" s="290"/>
      <c r="EW76" s="290"/>
      <c r="EX76" s="290"/>
      <c r="EY76" s="290"/>
      <c r="EZ76" s="290"/>
      <c r="FA76" s="290"/>
      <c r="FB76" s="290"/>
      <c r="FC76" s="290"/>
      <c r="FD76" s="290"/>
      <c r="FE76" s="290"/>
      <c r="FF76" s="290"/>
      <c r="FG76" s="290"/>
      <c r="FH76" s="290"/>
      <c r="FI76" s="290"/>
      <c r="FJ76" s="290"/>
      <c r="FK76" s="290"/>
      <c r="FL76" s="290"/>
      <c r="FM76" s="290"/>
      <c r="FN76" s="290"/>
      <c r="FO76" s="290"/>
      <c r="FP76" s="290"/>
      <c r="FQ76" s="290"/>
      <c r="FR76" s="290"/>
      <c r="FS76" s="290"/>
      <c r="FT76" s="290"/>
      <c r="FU76" s="290"/>
      <c r="FV76" s="290"/>
      <c r="FW76" s="290"/>
      <c r="FX76" s="290"/>
      <c r="FY76" s="290"/>
      <c r="FZ76" s="290"/>
      <c r="GA76" s="290"/>
      <c r="GB76" s="290"/>
      <c r="GC76" s="290"/>
    </row>
    <row r="77" spans="1:185" s="60" customFormat="1" ht="15.75" thickBot="1" x14ac:dyDescent="0.3">
      <c r="A77" s="99" t="s">
        <v>244</v>
      </c>
      <c r="B77" s="193" t="s">
        <v>234</v>
      </c>
      <c r="C77" s="99" t="s">
        <v>245</v>
      </c>
      <c r="D77" s="135" t="s">
        <v>158</v>
      </c>
      <c r="E77" s="158">
        <v>1.014</v>
      </c>
      <c r="F77" s="159">
        <v>1.0169999999999999</v>
      </c>
      <c r="G77" s="159">
        <v>1.0169999999999999</v>
      </c>
      <c r="H77" s="159">
        <v>1.014</v>
      </c>
      <c r="I77" s="160">
        <v>1.014</v>
      </c>
      <c r="J77" s="158">
        <v>1.0169999999999999</v>
      </c>
      <c r="K77" s="159">
        <v>1.0189999999999999</v>
      </c>
      <c r="L77" s="159">
        <v>1.0189999999999999</v>
      </c>
      <c r="M77" s="159">
        <v>1.0169999999999999</v>
      </c>
      <c r="N77" s="161">
        <v>1.0169999999999999</v>
      </c>
      <c r="O77" s="158">
        <v>1.0149999999999999</v>
      </c>
      <c r="P77" s="159">
        <v>1.0169999999999999</v>
      </c>
      <c r="Q77" s="159">
        <v>1.0169999999999999</v>
      </c>
      <c r="R77" s="159">
        <v>1.0149999999999999</v>
      </c>
      <c r="S77" s="160">
        <v>1.0149999999999999</v>
      </c>
      <c r="T77" s="158">
        <v>1.02</v>
      </c>
      <c r="U77" s="159">
        <v>1.02</v>
      </c>
      <c r="V77" s="159">
        <v>1.02</v>
      </c>
      <c r="W77" s="159">
        <v>1.02</v>
      </c>
      <c r="X77" s="161">
        <v>1.02</v>
      </c>
      <c r="Y77" s="158">
        <v>1.0209999999999999</v>
      </c>
      <c r="Z77" s="159">
        <v>1.02</v>
      </c>
      <c r="AA77" s="159">
        <v>1.02</v>
      </c>
      <c r="AB77" s="159">
        <v>1.0209999999999999</v>
      </c>
      <c r="AC77" s="159">
        <v>1.0209999999999999</v>
      </c>
      <c r="AD77" s="158">
        <v>1.0189999999999999</v>
      </c>
      <c r="AE77" s="159">
        <v>1.018</v>
      </c>
      <c r="AF77" s="159">
        <v>1.018</v>
      </c>
      <c r="AG77" s="159">
        <v>1.0189999999999999</v>
      </c>
      <c r="AH77" s="159">
        <v>1.0189999999999999</v>
      </c>
      <c r="AI77" s="158">
        <v>1.02</v>
      </c>
      <c r="AJ77" s="159">
        <v>1.0169999999999999</v>
      </c>
      <c r="AK77" s="159">
        <v>1.0169999999999999</v>
      </c>
      <c r="AL77" s="159">
        <v>1.02</v>
      </c>
      <c r="AM77" s="159">
        <v>1.02</v>
      </c>
      <c r="AN77" s="158">
        <v>1.0149999999999999</v>
      </c>
      <c r="AO77" s="159">
        <v>1.0129999999999999</v>
      </c>
      <c r="AP77" s="159">
        <v>1.0129999999999999</v>
      </c>
      <c r="AQ77" s="159">
        <v>1.0149999999999999</v>
      </c>
      <c r="AR77" s="159">
        <v>1.0149999999999999</v>
      </c>
      <c r="AS77" s="158">
        <v>1.01</v>
      </c>
      <c r="AT77" s="159">
        <v>1.0089999999999999</v>
      </c>
      <c r="AU77" s="159">
        <v>1.0089999999999999</v>
      </c>
      <c r="AV77" s="159">
        <v>1.01</v>
      </c>
      <c r="AW77" s="159">
        <v>1.01</v>
      </c>
      <c r="AX77" s="158">
        <v>1.0109999999999999</v>
      </c>
      <c r="AY77" s="159">
        <v>1.0109999999999999</v>
      </c>
      <c r="AZ77" s="159">
        <v>1.0109999999999999</v>
      </c>
      <c r="BA77" s="159">
        <v>1.0109999999999999</v>
      </c>
      <c r="BB77" s="159">
        <v>1.0109999999999999</v>
      </c>
      <c r="BC77" s="158">
        <v>1.0129999999999999</v>
      </c>
      <c r="BD77" s="159">
        <v>1.0109999999999999</v>
      </c>
      <c r="BE77" s="159">
        <v>1.0109999999999999</v>
      </c>
      <c r="BF77" s="159">
        <v>1.0129999999999999</v>
      </c>
      <c r="BG77" s="159">
        <v>1.0129999999999999</v>
      </c>
      <c r="BH77" s="158">
        <v>1.014</v>
      </c>
      <c r="BI77" s="159">
        <v>1.012</v>
      </c>
      <c r="BJ77" s="159">
        <v>1.012</v>
      </c>
      <c r="BK77" s="159">
        <v>1.014</v>
      </c>
      <c r="BL77" s="161">
        <v>1.014</v>
      </c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  <c r="CR77" s="290"/>
      <c r="CS77" s="290"/>
      <c r="CT77" s="290"/>
      <c r="CU77" s="290"/>
      <c r="CV77" s="290"/>
      <c r="CW77" s="290"/>
      <c r="CX77" s="290"/>
      <c r="CY77" s="290"/>
      <c r="CZ77" s="290"/>
      <c r="DA77" s="290"/>
      <c r="DB77" s="290"/>
      <c r="DC77" s="290"/>
      <c r="DD77" s="290"/>
      <c r="DE77" s="290"/>
      <c r="DF77" s="290"/>
      <c r="DG77" s="290"/>
      <c r="DH77" s="290"/>
      <c r="DI77" s="290"/>
      <c r="DJ77" s="290"/>
      <c r="DK77" s="290"/>
      <c r="DL77" s="290"/>
      <c r="DM77" s="290"/>
      <c r="DN77" s="290"/>
      <c r="DO77" s="290"/>
      <c r="DP77" s="290"/>
      <c r="DQ77" s="290"/>
      <c r="DR77" s="290"/>
      <c r="DS77" s="290"/>
      <c r="DT77" s="290"/>
      <c r="DU77" s="290"/>
      <c r="DV77" s="290"/>
      <c r="DW77" s="290"/>
      <c r="DX77" s="290"/>
      <c r="DY77" s="290"/>
      <c r="DZ77" s="290"/>
      <c r="EA77" s="290"/>
      <c r="EB77" s="290"/>
      <c r="EC77" s="290"/>
      <c r="ED77" s="290"/>
      <c r="EE77" s="290"/>
      <c r="EF77" s="290"/>
      <c r="EG77" s="290"/>
      <c r="EH77" s="290"/>
      <c r="EI77" s="290"/>
      <c r="EJ77" s="290"/>
      <c r="EK77" s="290"/>
      <c r="EL77" s="290"/>
      <c r="EM77" s="290"/>
      <c r="EN77" s="290"/>
      <c r="EO77" s="290"/>
      <c r="EP77" s="290"/>
      <c r="EQ77" s="290"/>
      <c r="ER77" s="290"/>
      <c r="ES77" s="290"/>
      <c r="ET77" s="290"/>
      <c r="EU77" s="290"/>
      <c r="EV77" s="290"/>
      <c r="EW77" s="290"/>
      <c r="EX77" s="290"/>
      <c r="EY77" s="290"/>
      <c r="EZ77" s="290"/>
      <c r="FA77" s="290"/>
      <c r="FB77" s="290"/>
      <c r="FC77" s="290"/>
      <c r="FD77" s="290"/>
      <c r="FE77" s="290"/>
      <c r="FF77" s="290"/>
      <c r="FG77" s="290"/>
      <c r="FH77" s="290"/>
      <c r="FI77" s="290"/>
      <c r="FJ77" s="290"/>
      <c r="FK77" s="290"/>
      <c r="FL77" s="290"/>
      <c r="FM77" s="290"/>
      <c r="FN77" s="290"/>
      <c r="FO77" s="290"/>
      <c r="FP77" s="290"/>
      <c r="FQ77" s="290"/>
      <c r="FR77" s="290"/>
      <c r="FS77" s="290"/>
      <c r="FT77" s="290"/>
      <c r="FU77" s="290"/>
      <c r="FV77" s="290"/>
      <c r="FW77" s="290"/>
      <c r="FX77" s="290"/>
      <c r="FY77" s="290"/>
      <c r="FZ77" s="290"/>
      <c r="GA77" s="290"/>
      <c r="GB77" s="290"/>
      <c r="GC77" s="290"/>
    </row>
    <row r="78" spans="1:185" s="60" customFormat="1" ht="15.75" thickBot="1" x14ac:dyDescent="0.3">
      <c r="A78" s="190" t="s">
        <v>263</v>
      </c>
      <c r="B78" s="193" t="s">
        <v>234</v>
      </c>
      <c r="C78" s="190" t="s">
        <v>264</v>
      </c>
      <c r="D78" s="135" t="s">
        <v>158</v>
      </c>
      <c r="E78" s="158">
        <v>1.014</v>
      </c>
      <c r="F78" s="159">
        <v>1.0169999999999999</v>
      </c>
      <c r="G78" s="159">
        <v>1.0169999999999999</v>
      </c>
      <c r="H78" s="159">
        <v>1.014</v>
      </c>
      <c r="I78" s="160">
        <v>1.014</v>
      </c>
      <c r="J78" s="158">
        <v>1.0169999999999999</v>
      </c>
      <c r="K78" s="159">
        <v>1.0189999999999999</v>
      </c>
      <c r="L78" s="159">
        <v>1.0189999999999999</v>
      </c>
      <c r="M78" s="159">
        <v>1.0169999999999999</v>
      </c>
      <c r="N78" s="161">
        <v>1.0169999999999999</v>
      </c>
      <c r="O78" s="158">
        <v>1.0149999999999999</v>
      </c>
      <c r="P78" s="159">
        <v>1.0169999999999999</v>
      </c>
      <c r="Q78" s="159">
        <v>1.0169999999999999</v>
      </c>
      <c r="R78" s="159">
        <v>1.0149999999999999</v>
      </c>
      <c r="S78" s="160">
        <v>1.0149999999999999</v>
      </c>
      <c r="T78" s="158">
        <v>1.02</v>
      </c>
      <c r="U78" s="159">
        <v>1.02</v>
      </c>
      <c r="V78" s="159">
        <v>1.02</v>
      </c>
      <c r="W78" s="159">
        <v>1.02</v>
      </c>
      <c r="X78" s="161">
        <v>1.02</v>
      </c>
      <c r="Y78" s="158">
        <v>1.0209999999999999</v>
      </c>
      <c r="Z78" s="159">
        <v>1.02</v>
      </c>
      <c r="AA78" s="159">
        <v>1.02</v>
      </c>
      <c r="AB78" s="159">
        <v>1.0209999999999999</v>
      </c>
      <c r="AC78" s="159">
        <v>1.0209999999999999</v>
      </c>
      <c r="AD78" s="158">
        <v>1.0189999999999999</v>
      </c>
      <c r="AE78" s="159">
        <v>1.018</v>
      </c>
      <c r="AF78" s="159">
        <v>1.018</v>
      </c>
      <c r="AG78" s="159">
        <v>1.0189999999999999</v>
      </c>
      <c r="AH78" s="159">
        <v>1.0189999999999999</v>
      </c>
      <c r="AI78" s="158">
        <v>1.02</v>
      </c>
      <c r="AJ78" s="159">
        <v>1.0169999999999999</v>
      </c>
      <c r="AK78" s="159">
        <v>1.0169999999999999</v>
      </c>
      <c r="AL78" s="159">
        <v>1.02</v>
      </c>
      <c r="AM78" s="159">
        <v>1.02</v>
      </c>
      <c r="AN78" s="158">
        <v>1.0149999999999999</v>
      </c>
      <c r="AO78" s="159">
        <v>1.0129999999999999</v>
      </c>
      <c r="AP78" s="159">
        <v>1.0129999999999999</v>
      </c>
      <c r="AQ78" s="159">
        <v>1.0149999999999999</v>
      </c>
      <c r="AR78" s="159">
        <v>1.0149999999999999</v>
      </c>
      <c r="AS78" s="158">
        <v>1.01</v>
      </c>
      <c r="AT78" s="159">
        <v>1.0089999999999999</v>
      </c>
      <c r="AU78" s="159">
        <v>1.0089999999999999</v>
      </c>
      <c r="AV78" s="159">
        <v>1.01</v>
      </c>
      <c r="AW78" s="159">
        <v>1.01</v>
      </c>
      <c r="AX78" s="158">
        <v>1.0109999999999999</v>
      </c>
      <c r="AY78" s="159">
        <v>1.0109999999999999</v>
      </c>
      <c r="AZ78" s="159">
        <v>1.0109999999999999</v>
      </c>
      <c r="BA78" s="159">
        <v>1.0109999999999999</v>
      </c>
      <c r="BB78" s="159">
        <v>1.0109999999999999</v>
      </c>
      <c r="BC78" s="158">
        <v>1.0129999999999999</v>
      </c>
      <c r="BD78" s="159">
        <v>1.0109999999999999</v>
      </c>
      <c r="BE78" s="159">
        <v>1.0109999999999999</v>
      </c>
      <c r="BF78" s="159">
        <v>1.0129999999999999</v>
      </c>
      <c r="BG78" s="159">
        <v>1.0129999999999999</v>
      </c>
      <c r="BH78" s="158">
        <v>1.014</v>
      </c>
      <c r="BI78" s="159">
        <v>1.012</v>
      </c>
      <c r="BJ78" s="159">
        <v>1.012</v>
      </c>
      <c r="BK78" s="159">
        <v>1.014</v>
      </c>
      <c r="BL78" s="161">
        <v>1.014</v>
      </c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  <c r="CR78" s="290"/>
      <c r="CS78" s="290"/>
      <c r="CT78" s="290"/>
      <c r="CU78" s="290"/>
      <c r="CV78" s="290"/>
      <c r="CW78" s="290"/>
      <c r="CX78" s="290"/>
      <c r="CY78" s="290"/>
      <c r="CZ78" s="290"/>
      <c r="DA78" s="290"/>
      <c r="DB78" s="290"/>
      <c r="DC78" s="290"/>
      <c r="DD78" s="290"/>
      <c r="DE78" s="290"/>
      <c r="DF78" s="290"/>
      <c r="DG78" s="290"/>
      <c r="DH78" s="290"/>
      <c r="DI78" s="290"/>
      <c r="DJ78" s="290"/>
      <c r="DK78" s="290"/>
      <c r="DL78" s="290"/>
      <c r="DM78" s="290"/>
      <c r="DN78" s="290"/>
      <c r="DO78" s="290"/>
      <c r="DP78" s="290"/>
      <c r="DQ78" s="290"/>
      <c r="DR78" s="290"/>
      <c r="DS78" s="290"/>
      <c r="DT78" s="290"/>
      <c r="DU78" s="290"/>
      <c r="DV78" s="290"/>
      <c r="DW78" s="290"/>
      <c r="DX78" s="290"/>
      <c r="DY78" s="290"/>
      <c r="DZ78" s="290"/>
      <c r="EA78" s="290"/>
      <c r="EB78" s="290"/>
      <c r="EC78" s="290"/>
      <c r="ED78" s="290"/>
      <c r="EE78" s="290"/>
      <c r="EF78" s="290"/>
      <c r="EG78" s="290"/>
      <c r="EH78" s="290"/>
      <c r="EI78" s="290"/>
      <c r="EJ78" s="290"/>
      <c r="EK78" s="290"/>
      <c r="EL78" s="290"/>
      <c r="EM78" s="290"/>
      <c r="EN78" s="290"/>
      <c r="EO78" s="290"/>
      <c r="EP78" s="290"/>
      <c r="EQ78" s="290"/>
      <c r="ER78" s="290"/>
      <c r="ES78" s="290"/>
      <c r="ET78" s="290"/>
      <c r="EU78" s="290"/>
      <c r="EV78" s="290"/>
      <c r="EW78" s="290"/>
      <c r="EX78" s="290"/>
      <c r="EY78" s="290"/>
      <c r="EZ78" s="290"/>
      <c r="FA78" s="290"/>
      <c r="FB78" s="290"/>
      <c r="FC78" s="290"/>
      <c r="FD78" s="290"/>
      <c r="FE78" s="290"/>
      <c r="FF78" s="290"/>
      <c r="FG78" s="290"/>
      <c r="FH78" s="290"/>
      <c r="FI78" s="290"/>
      <c r="FJ78" s="290"/>
      <c r="FK78" s="290"/>
      <c r="FL78" s="290"/>
      <c r="FM78" s="290"/>
      <c r="FN78" s="290"/>
      <c r="FO78" s="290"/>
      <c r="FP78" s="290"/>
      <c r="FQ78" s="290"/>
      <c r="FR78" s="290"/>
      <c r="FS78" s="290"/>
      <c r="FT78" s="290"/>
      <c r="FU78" s="290"/>
      <c r="FV78" s="290"/>
      <c r="FW78" s="290"/>
      <c r="FX78" s="290"/>
      <c r="FY78" s="290"/>
      <c r="FZ78" s="290"/>
      <c r="GA78" s="290"/>
      <c r="GB78" s="290"/>
      <c r="GC78" s="290"/>
    </row>
    <row r="79" spans="1:185" s="49" customFormat="1" ht="15.75" thickBot="1" x14ac:dyDescent="0.3">
      <c r="A79" s="80" t="s">
        <v>193</v>
      </c>
      <c r="B79" s="194" t="s">
        <v>194</v>
      </c>
      <c r="C79" s="80" t="s">
        <v>195</v>
      </c>
      <c r="D79" s="135" t="s">
        <v>146</v>
      </c>
      <c r="E79" s="158">
        <v>0.996</v>
      </c>
      <c r="F79" s="159">
        <v>0.999</v>
      </c>
      <c r="G79" s="159">
        <v>0.999</v>
      </c>
      <c r="H79" s="159">
        <v>0.996</v>
      </c>
      <c r="I79" s="160">
        <v>0.996</v>
      </c>
      <c r="J79" s="158">
        <v>0.998</v>
      </c>
      <c r="K79" s="159">
        <v>1.0009999999999999</v>
      </c>
      <c r="L79" s="159">
        <v>1.0009999999999999</v>
      </c>
      <c r="M79" s="159">
        <v>0.998</v>
      </c>
      <c r="N79" s="161">
        <v>0.998</v>
      </c>
      <c r="O79" s="158">
        <v>0.997</v>
      </c>
      <c r="P79" s="159">
        <v>1</v>
      </c>
      <c r="Q79" s="159">
        <v>1</v>
      </c>
      <c r="R79" s="159">
        <v>0.997</v>
      </c>
      <c r="S79" s="160">
        <v>0.997</v>
      </c>
      <c r="T79" s="158">
        <v>1.002</v>
      </c>
      <c r="U79" s="159">
        <v>1.004</v>
      </c>
      <c r="V79" s="159">
        <v>1.004</v>
      </c>
      <c r="W79" s="159">
        <v>1.002</v>
      </c>
      <c r="X79" s="161">
        <v>1.002</v>
      </c>
      <c r="Y79" s="158">
        <v>1.002</v>
      </c>
      <c r="Z79" s="159">
        <v>1.0029999999999999</v>
      </c>
      <c r="AA79" s="159">
        <v>1.0029999999999999</v>
      </c>
      <c r="AB79" s="159">
        <v>1.002</v>
      </c>
      <c r="AC79" s="159">
        <v>1.002</v>
      </c>
      <c r="AD79" s="158">
        <v>1</v>
      </c>
      <c r="AE79" s="159">
        <v>1.002</v>
      </c>
      <c r="AF79" s="159">
        <v>1.002</v>
      </c>
      <c r="AG79" s="159">
        <v>1</v>
      </c>
      <c r="AH79" s="159">
        <v>1</v>
      </c>
      <c r="AI79" s="158">
        <v>1.0029999999999999</v>
      </c>
      <c r="AJ79" s="159">
        <v>1.0029999999999999</v>
      </c>
      <c r="AK79" s="159">
        <v>1.0029999999999999</v>
      </c>
      <c r="AL79" s="159">
        <v>1.0029999999999999</v>
      </c>
      <c r="AM79" s="159">
        <v>1.0029999999999999</v>
      </c>
      <c r="AN79" s="158">
        <v>0.996</v>
      </c>
      <c r="AO79" s="159">
        <v>0.996</v>
      </c>
      <c r="AP79" s="159">
        <v>0.996</v>
      </c>
      <c r="AQ79" s="159">
        <v>0.996</v>
      </c>
      <c r="AR79" s="159">
        <v>0.996</v>
      </c>
      <c r="AS79" s="158">
        <v>0.996</v>
      </c>
      <c r="AT79" s="159">
        <v>0.996</v>
      </c>
      <c r="AU79" s="159">
        <v>0.996</v>
      </c>
      <c r="AV79" s="159">
        <v>0.996</v>
      </c>
      <c r="AW79" s="159">
        <v>0.996</v>
      </c>
      <c r="AX79" s="158">
        <v>0.998</v>
      </c>
      <c r="AY79" s="159">
        <v>1</v>
      </c>
      <c r="AZ79" s="159">
        <v>1</v>
      </c>
      <c r="BA79" s="159">
        <v>0.998</v>
      </c>
      <c r="BB79" s="159">
        <v>0.998</v>
      </c>
      <c r="BC79" s="158">
        <v>1.0029999999999999</v>
      </c>
      <c r="BD79" s="159">
        <v>1.004</v>
      </c>
      <c r="BE79" s="159">
        <v>1.004</v>
      </c>
      <c r="BF79" s="159">
        <v>1.0029999999999999</v>
      </c>
      <c r="BG79" s="159">
        <v>1.0029999999999999</v>
      </c>
      <c r="BH79" s="158">
        <v>1.004</v>
      </c>
      <c r="BI79" s="159">
        <v>1.004</v>
      </c>
      <c r="BJ79" s="159">
        <v>1.004</v>
      </c>
      <c r="BK79" s="159">
        <v>1.004</v>
      </c>
      <c r="BL79" s="161">
        <v>1.004</v>
      </c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  <c r="CR79" s="290"/>
      <c r="CS79" s="290"/>
      <c r="CT79" s="290"/>
      <c r="CU79" s="290"/>
      <c r="CV79" s="290"/>
      <c r="CW79" s="290"/>
      <c r="CX79" s="290"/>
      <c r="CY79" s="290"/>
      <c r="CZ79" s="290"/>
      <c r="DA79" s="290"/>
      <c r="DB79" s="290"/>
      <c r="DC79" s="290"/>
      <c r="DD79" s="290"/>
      <c r="DE79" s="290"/>
      <c r="DF79" s="290"/>
      <c r="DG79" s="290"/>
      <c r="DH79" s="290"/>
      <c r="DI79" s="290"/>
      <c r="DJ79" s="290"/>
      <c r="DK79" s="290"/>
      <c r="DL79" s="290"/>
      <c r="DM79" s="290"/>
      <c r="DN79" s="290"/>
      <c r="DO79" s="290"/>
      <c r="DP79" s="290"/>
      <c r="DQ79" s="290"/>
      <c r="DR79" s="290"/>
      <c r="DS79" s="290"/>
      <c r="DT79" s="290"/>
      <c r="DU79" s="290"/>
      <c r="DV79" s="290"/>
      <c r="DW79" s="290"/>
      <c r="DX79" s="290"/>
      <c r="DY79" s="290"/>
      <c r="DZ79" s="290"/>
      <c r="EA79" s="290"/>
      <c r="EB79" s="290"/>
      <c r="EC79" s="290"/>
      <c r="ED79" s="290"/>
      <c r="EE79" s="290"/>
      <c r="EF79" s="290"/>
      <c r="EG79" s="290"/>
      <c r="EH79" s="290"/>
      <c r="EI79" s="290"/>
      <c r="EJ79" s="290"/>
      <c r="EK79" s="290"/>
      <c r="EL79" s="290"/>
      <c r="EM79" s="290"/>
      <c r="EN79" s="290"/>
      <c r="EO79" s="290"/>
      <c r="EP79" s="290"/>
      <c r="EQ79" s="290"/>
      <c r="ER79" s="290"/>
      <c r="ES79" s="290"/>
      <c r="ET79" s="290"/>
      <c r="EU79" s="290"/>
      <c r="EV79" s="290"/>
      <c r="EW79" s="290"/>
      <c r="EX79" s="290"/>
      <c r="EY79" s="290"/>
      <c r="EZ79" s="290"/>
      <c r="FA79" s="290"/>
      <c r="FB79" s="290"/>
      <c r="FC79" s="290"/>
      <c r="FD79" s="290"/>
      <c r="FE79" s="290"/>
      <c r="FF79" s="290"/>
      <c r="FG79" s="290"/>
      <c r="FH79" s="290"/>
      <c r="FI79" s="290"/>
      <c r="FJ79" s="290"/>
      <c r="FK79" s="290"/>
      <c r="FL79" s="290"/>
      <c r="FM79" s="290"/>
      <c r="FN79" s="290"/>
      <c r="FO79" s="290"/>
      <c r="FP79" s="290"/>
      <c r="FQ79" s="290"/>
      <c r="FR79" s="290"/>
      <c r="FS79" s="290"/>
      <c r="FT79" s="290"/>
      <c r="FU79" s="290"/>
      <c r="FV79" s="290"/>
      <c r="FW79" s="290"/>
      <c r="FX79" s="290"/>
      <c r="FY79" s="290"/>
      <c r="FZ79" s="290"/>
      <c r="GA79" s="290"/>
      <c r="GB79" s="290"/>
      <c r="GC79" s="290"/>
    </row>
    <row r="80" spans="1:185" s="49" customFormat="1" ht="15.75" thickBot="1" x14ac:dyDescent="0.3">
      <c r="A80" s="86" t="s">
        <v>213</v>
      </c>
      <c r="B80" s="195" t="s">
        <v>212</v>
      </c>
      <c r="C80" s="86" t="s">
        <v>211</v>
      </c>
      <c r="D80" s="135" t="s">
        <v>158</v>
      </c>
      <c r="E80" s="158">
        <v>1.002</v>
      </c>
      <c r="F80" s="159">
        <v>1.0049999999999999</v>
      </c>
      <c r="G80" s="159">
        <v>1.0049999999999999</v>
      </c>
      <c r="H80" s="159">
        <v>1.002</v>
      </c>
      <c r="I80" s="160">
        <v>1.002</v>
      </c>
      <c r="J80" s="158">
        <v>1.0009999999999999</v>
      </c>
      <c r="K80" s="159">
        <v>1.006</v>
      </c>
      <c r="L80" s="159">
        <v>1.006</v>
      </c>
      <c r="M80" s="159">
        <v>1.0009999999999999</v>
      </c>
      <c r="N80" s="161">
        <v>1.0009999999999999</v>
      </c>
      <c r="O80" s="158">
        <v>1.0009999999999999</v>
      </c>
      <c r="P80" s="159">
        <v>1.004</v>
      </c>
      <c r="Q80" s="159">
        <v>1.004</v>
      </c>
      <c r="R80" s="159">
        <v>1.0009999999999999</v>
      </c>
      <c r="S80" s="160">
        <v>1.0009999999999999</v>
      </c>
      <c r="T80" s="158">
        <v>1.0049999999999999</v>
      </c>
      <c r="U80" s="159">
        <v>1.004</v>
      </c>
      <c r="V80" s="159">
        <v>1.004</v>
      </c>
      <c r="W80" s="159">
        <v>1.0049999999999999</v>
      </c>
      <c r="X80" s="161">
        <v>1.0049999999999999</v>
      </c>
      <c r="Y80" s="158">
        <v>1.0049999999999999</v>
      </c>
      <c r="Z80" s="159">
        <v>1.0029999999999999</v>
      </c>
      <c r="AA80" s="159">
        <v>1.0029999999999999</v>
      </c>
      <c r="AB80" s="159">
        <v>1.0049999999999999</v>
      </c>
      <c r="AC80" s="159">
        <v>1.0049999999999999</v>
      </c>
      <c r="AD80" s="158">
        <v>1.002</v>
      </c>
      <c r="AE80" s="159">
        <v>1.002</v>
      </c>
      <c r="AF80" s="159">
        <v>1.002</v>
      </c>
      <c r="AG80" s="159">
        <v>1.002</v>
      </c>
      <c r="AH80" s="159">
        <v>1.002</v>
      </c>
      <c r="AI80" s="158">
        <v>1.0049999999999999</v>
      </c>
      <c r="AJ80" s="159">
        <v>1.004</v>
      </c>
      <c r="AK80" s="159">
        <v>1.004</v>
      </c>
      <c r="AL80" s="159">
        <v>1.0049999999999999</v>
      </c>
      <c r="AM80" s="159">
        <v>1.0049999999999999</v>
      </c>
      <c r="AN80" s="158">
        <v>1.0029999999999999</v>
      </c>
      <c r="AO80" s="159">
        <v>1.004</v>
      </c>
      <c r="AP80" s="159">
        <v>1.004</v>
      </c>
      <c r="AQ80" s="159">
        <v>1.0029999999999999</v>
      </c>
      <c r="AR80" s="159">
        <v>1.0029999999999999</v>
      </c>
      <c r="AS80" s="158">
        <v>0.999</v>
      </c>
      <c r="AT80" s="159">
        <v>1</v>
      </c>
      <c r="AU80" s="159">
        <v>1</v>
      </c>
      <c r="AV80" s="159">
        <v>0.999</v>
      </c>
      <c r="AW80" s="159">
        <v>0.999</v>
      </c>
      <c r="AX80" s="158">
        <v>1</v>
      </c>
      <c r="AY80" s="159">
        <v>1.002</v>
      </c>
      <c r="AZ80" s="159">
        <v>1.002</v>
      </c>
      <c r="BA80" s="159">
        <v>1</v>
      </c>
      <c r="BB80" s="159">
        <v>1</v>
      </c>
      <c r="BC80" s="158">
        <v>1.002</v>
      </c>
      <c r="BD80" s="159">
        <v>1.002</v>
      </c>
      <c r="BE80" s="159">
        <v>1.002</v>
      </c>
      <c r="BF80" s="159">
        <v>1.002</v>
      </c>
      <c r="BG80" s="159">
        <v>1.002</v>
      </c>
      <c r="BH80" s="158">
        <v>0.999</v>
      </c>
      <c r="BI80" s="159">
        <v>1.0029999999999999</v>
      </c>
      <c r="BJ80" s="159">
        <v>1.0029999999999999</v>
      </c>
      <c r="BK80" s="159">
        <v>0.999</v>
      </c>
      <c r="BL80" s="161">
        <v>0.999</v>
      </c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  <c r="CR80" s="290"/>
      <c r="CS80" s="290"/>
      <c r="CT80" s="290"/>
      <c r="CU80" s="290"/>
      <c r="CV80" s="290"/>
      <c r="CW80" s="290"/>
      <c r="CX80" s="290"/>
      <c r="CY80" s="290"/>
      <c r="CZ80" s="290"/>
      <c r="DA80" s="290"/>
      <c r="DB80" s="290"/>
      <c r="DC80" s="290"/>
      <c r="DD80" s="290"/>
      <c r="DE80" s="290"/>
      <c r="DF80" s="290"/>
      <c r="DG80" s="290"/>
      <c r="DH80" s="290"/>
      <c r="DI80" s="290"/>
      <c r="DJ80" s="290"/>
      <c r="DK80" s="290"/>
      <c r="DL80" s="290"/>
      <c r="DM80" s="290"/>
      <c r="DN80" s="290"/>
      <c r="DO80" s="290"/>
      <c r="DP80" s="290"/>
      <c r="DQ80" s="290"/>
      <c r="DR80" s="290"/>
      <c r="DS80" s="290"/>
      <c r="DT80" s="290"/>
      <c r="DU80" s="290"/>
      <c r="DV80" s="290"/>
      <c r="DW80" s="290"/>
      <c r="DX80" s="290"/>
      <c r="DY80" s="290"/>
      <c r="DZ80" s="290"/>
      <c r="EA80" s="290"/>
      <c r="EB80" s="290"/>
      <c r="EC80" s="290"/>
      <c r="ED80" s="290"/>
      <c r="EE80" s="290"/>
      <c r="EF80" s="290"/>
      <c r="EG80" s="290"/>
      <c r="EH80" s="290"/>
      <c r="EI80" s="290"/>
      <c r="EJ80" s="290"/>
      <c r="EK80" s="290"/>
      <c r="EL80" s="290"/>
      <c r="EM80" s="290"/>
      <c r="EN80" s="290"/>
      <c r="EO80" s="290"/>
      <c r="EP80" s="290"/>
      <c r="EQ80" s="290"/>
      <c r="ER80" s="290"/>
      <c r="ES80" s="290"/>
      <c r="ET80" s="290"/>
      <c r="EU80" s="290"/>
      <c r="EV80" s="290"/>
      <c r="EW80" s="290"/>
      <c r="EX80" s="290"/>
      <c r="EY80" s="290"/>
      <c r="EZ80" s="290"/>
      <c r="FA80" s="290"/>
      <c r="FB80" s="290"/>
      <c r="FC80" s="290"/>
      <c r="FD80" s="290"/>
      <c r="FE80" s="290"/>
      <c r="FF80" s="290"/>
      <c r="FG80" s="290"/>
      <c r="FH80" s="290"/>
      <c r="FI80" s="290"/>
      <c r="FJ80" s="290"/>
      <c r="FK80" s="290"/>
      <c r="FL80" s="290"/>
      <c r="FM80" s="290"/>
      <c r="FN80" s="290"/>
      <c r="FO80" s="290"/>
      <c r="FP80" s="290"/>
      <c r="FQ80" s="290"/>
      <c r="FR80" s="290"/>
      <c r="FS80" s="290"/>
      <c r="FT80" s="290"/>
      <c r="FU80" s="290"/>
      <c r="FV80" s="290"/>
      <c r="FW80" s="290"/>
      <c r="FX80" s="290"/>
      <c r="FY80" s="290"/>
      <c r="FZ80" s="290"/>
      <c r="GA80" s="290"/>
      <c r="GB80" s="290"/>
      <c r="GC80" s="290"/>
    </row>
    <row r="81" spans="1:185" s="49" customFormat="1" ht="15.75" thickBot="1" x14ac:dyDescent="0.3">
      <c r="A81" s="80" t="s">
        <v>141</v>
      </c>
      <c r="B81" s="194" t="s">
        <v>163</v>
      </c>
      <c r="C81" s="80" t="s">
        <v>107</v>
      </c>
      <c r="D81" s="135" t="s">
        <v>158</v>
      </c>
      <c r="E81" s="158">
        <v>1.014</v>
      </c>
      <c r="F81" s="159">
        <v>1.0169999999999999</v>
      </c>
      <c r="G81" s="159">
        <v>1.0169999999999999</v>
      </c>
      <c r="H81" s="159">
        <v>1.014</v>
      </c>
      <c r="I81" s="160">
        <v>1.014</v>
      </c>
      <c r="J81" s="158">
        <v>1.0129999999999999</v>
      </c>
      <c r="K81" s="159">
        <v>1.018</v>
      </c>
      <c r="L81" s="159">
        <v>1.018</v>
      </c>
      <c r="M81" s="159">
        <v>1.0129999999999999</v>
      </c>
      <c r="N81" s="161">
        <v>1.0129999999999999</v>
      </c>
      <c r="O81" s="158">
        <v>1.0129999999999999</v>
      </c>
      <c r="P81" s="159">
        <v>1.016</v>
      </c>
      <c r="Q81" s="159">
        <v>1.016</v>
      </c>
      <c r="R81" s="159">
        <v>1.0129999999999999</v>
      </c>
      <c r="S81" s="160">
        <v>1.0129999999999999</v>
      </c>
      <c r="T81" s="158">
        <v>1.0169999999999999</v>
      </c>
      <c r="U81" s="159">
        <v>1.016</v>
      </c>
      <c r="V81" s="159">
        <v>1.016</v>
      </c>
      <c r="W81" s="159">
        <v>1.0169999999999999</v>
      </c>
      <c r="X81" s="161">
        <v>1.0169999999999999</v>
      </c>
      <c r="Y81" s="158">
        <v>1.0169999999999999</v>
      </c>
      <c r="Z81" s="159">
        <v>1.0149999999999999</v>
      </c>
      <c r="AA81" s="159">
        <v>1.0149999999999999</v>
      </c>
      <c r="AB81" s="159">
        <v>1.0169999999999999</v>
      </c>
      <c r="AC81" s="159">
        <v>1.0169999999999999</v>
      </c>
      <c r="AD81" s="158">
        <v>1.014</v>
      </c>
      <c r="AE81" s="159">
        <v>1.014</v>
      </c>
      <c r="AF81" s="159">
        <v>1.014</v>
      </c>
      <c r="AG81" s="159">
        <v>1.014</v>
      </c>
      <c r="AH81" s="159">
        <v>1.014</v>
      </c>
      <c r="AI81" s="158">
        <v>1.0169999999999999</v>
      </c>
      <c r="AJ81" s="159">
        <v>1.016</v>
      </c>
      <c r="AK81" s="159">
        <v>1.016</v>
      </c>
      <c r="AL81" s="159">
        <v>1.0169999999999999</v>
      </c>
      <c r="AM81" s="159">
        <v>1.0169999999999999</v>
      </c>
      <c r="AN81" s="158">
        <v>1.0149999999999999</v>
      </c>
      <c r="AO81" s="159">
        <v>1.016</v>
      </c>
      <c r="AP81" s="159">
        <v>1.016</v>
      </c>
      <c r="AQ81" s="159">
        <v>1.0149999999999999</v>
      </c>
      <c r="AR81" s="159">
        <v>1.0149999999999999</v>
      </c>
      <c r="AS81" s="158">
        <v>1.0109999999999999</v>
      </c>
      <c r="AT81" s="159">
        <v>1.012</v>
      </c>
      <c r="AU81" s="159">
        <v>1.012</v>
      </c>
      <c r="AV81" s="159">
        <v>1.0109999999999999</v>
      </c>
      <c r="AW81" s="159">
        <v>1.0109999999999999</v>
      </c>
      <c r="AX81" s="158">
        <v>1.012</v>
      </c>
      <c r="AY81" s="159">
        <v>1.014</v>
      </c>
      <c r="AZ81" s="159">
        <v>1.014</v>
      </c>
      <c r="BA81" s="159">
        <v>1.012</v>
      </c>
      <c r="BB81" s="159">
        <v>1.012</v>
      </c>
      <c r="BC81" s="158">
        <v>1.014</v>
      </c>
      <c r="BD81" s="159">
        <v>1.014</v>
      </c>
      <c r="BE81" s="159">
        <v>1.014</v>
      </c>
      <c r="BF81" s="159">
        <v>1.014</v>
      </c>
      <c r="BG81" s="159">
        <v>1.014</v>
      </c>
      <c r="BH81" s="158">
        <v>1.0109999999999999</v>
      </c>
      <c r="BI81" s="159">
        <v>1.0149999999999999</v>
      </c>
      <c r="BJ81" s="159">
        <v>1.0149999999999999</v>
      </c>
      <c r="BK81" s="159">
        <v>1.0109999999999999</v>
      </c>
      <c r="BL81" s="161">
        <v>1.0109999999999999</v>
      </c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  <c r="CR81" s="290"/>
      <c r="CS81" s="290"/>
      <c r="CT81" s="290"/>
      <c r="CU81" s="290"/>
      <c r="CV81" s="290"/>
      <c r="CW81" s="290"/>
      <c r="CX81" s="290"/>
      <c r="CY81" s="290"/>
      <c r="CZ81" s="290"/>
      <c r="DA81" s="290"/>
      <c r="DB81" s="290"/>
      <c r="DC81" s="290"/>
      <c r="DD81" s="290"/>
      <c r="DE81" s="290"/>
      <c r="DF81" s="290"/>
      <c r="DG81" s="290"/>
      <c r="DH81" s="290"/>
      <c r="DI81" s="290"/>
      <c r="DJ81" s="290"/>
      <c r="DK81" s="290"/>
      <c r="DL81" s="290"/>
      <c r="DM81" s="290"/>
      <c r="DN81" s="290"/>
      <c r="DO81" s="290"/>
      <c r="DP81" s="290"/>
      <c r="DQ81" s="290"/>
      <c r="DR81" s="290"/>
      <c r="DS81" s="290"/>
      <c r="DT81" s="290"/>
      <c r="DU81" s="290"/>
      <c r="DV81" s="290"/>
      <c r="DW81" s="290"/>
      <c r="DX81" s="290"/>
      <c r="DY81" s="290"/>
      <c r="DZ81" s="290"/>
      <c r="EA81" s="290"/>
      <c r="EB81" s="290"/>
      <c r="EC81" s="290"/>
      <c r="ED81" s="290"/>
      <c r="EE81" s="290"/>
      <c r="EF81" s="290"/>
      <c r="EG81" s="290"/>
      <c r="EH81" s="290"/>
      <c r="EI81" s="290"/>
      <c r="EJ81" s="290"/>
      <c r="EK81" s="290"/>
      <c r="EL81" s="290"/>
      <c r="EM81" s="290"/>
      <c r="EN81" s="290"/>
      <c r="EO81" s="290"/>
      <c r="EP81" s="290"/>
      <c r="EQ81" s="290"/>
      <c r="ER81" s="290"/>
      <c r="ES81" s="290"/>
      <c r="ET81" s="290"/>
      <c r="EU81" s="290"/>
      <c r="EV81" s="290"/>
      <c r="EW81" s="290"/>
      <c r="EX81" s="290"/>
      <c r="EY81" s="290"/>
      <c r="EZ81" s="290"/>
      <c r="FA81" s="290"/>
      <c r="FB81" s="290"/>
      <c r="FC81" s="290"/>
      <c r="FD81" s="290"/>
      <c r="FE81" s="290"/>
      <c r="FF81" s="290"/>
      <c r="FG81" s="290"/>
      <c r="FH81" s="290"/>
      <c r="FI81" s="290"/>
      <c r="FJ81" s="290"/>
      <c r="FK81" s="290"/>
      <c r="FL81" s="290"/>
      <c r="FM81" s="290"/>
      <c r="FN81" s="290"/>
      <c r="FO81" s="290"/>
      <c r="FP81" s="290"/>
      <c r="FQ81" s="290"/>
      <c r="FR81" s="290"/>
      <c r="FS81" s="290"/>
      <c r="FT81" s="290"/>
      <c r="FU81" s="290"/>
      <c r="FV81" s="290"/>
      <c r="FW81" s="290"/>
      <c r="FX81" s="290"/>
      <c r="FY81" s="290"/>
      <c r="FZ81" s="290"/>
      <c r="GA81" s="290"/>
      <c r="GB81" s="290"/>
      <c r="GC81" s="290"/>
    </row>
    <row r="82" spans="1:185" s="49" customFormat="1" ht="15.75" thickBot="1" x14ac:dyDescent="0.3">
      <c r="A82" s="118" t="s">
        <v>165</v>
      </c>
      <c r="B82" s="196" t="s">
        <v>163</v>
      </c>
      <c r="C82" s="118" t="s">
        <v>167</v>
      </c>
      <c r="D82" s="184" t="s">
        <v>142</v>
      </c>
      <c r="E82" s="158">
        <v>1.022</v>
      </c>
      <c r="F82" s="159">
        <v>1.024</v>
      </c>
      <c r="G82" s="159">
        <v>1.026</v>
      </c>
      <c r="H82" s="159">
        <v>1.024</v>
      </c>
      <c r="I82" s="160">
        <v>1.022</v>
      </c>
      <c r="J82" s="158">
        <v>1.024</v>
      </c>
      <c r="K82" s="159">
        <v>1.0269999999999999</v>
      </c>
      <c r="L82" s="159">
        <v>1.0289999999999999</v>
      </c>
      <c r="M82" s="159">
        <v>1.026</v>
      </c>
      <c r="N82" s="161">
        <v>1.024</v>
      </c>
      <c r="O82" s="158">
        <v>1.0229999999999999</v>
      </c>
      <c r="P82" s="159">
        <v>1.024</v>
      </c>
      <c r="Q82" s="159">
        <v>1.026</v>
      </c>
      <c r="R82" s="159">
        <v>1.0249999999999999</v>
      </c>
      <c r="S82" s="160">
        <v>1.0229999999999999</v>
      </c>
      <c r="T82" s="158">
        <v>1.0269999999999999</v>
      </c>
      <c r="U82" s="159">
        <v>1.0269999999999999</v>
      </c>
      <c r="V82" s="159">
        <v>1.0289999999999999</v>
      </c>
      <c r="W82" s="159">
        <v>1.0289999999999999</v>
      </c>
      <c r="X82" s="161">
        <v>1.0269999999999999</v>
      </c>
      <c r="Y82" s="158">
        <v>1.028</v>
      </c>
      <c r="Z82" s="159">
        <v>1.028</v>
      </c>
      <c r="AA82" s="159">
        <v>1.03</v>
      </c>
      <c r="AB82" s="159">
        <v>1.03</v>
      </c>
      <c r="AC82" s="159">
        <v>1.028</v>
      </c>
      <c r="AD82" s="158">
        <v>1.0269999999999999</v>
      </c>
      <c r="AE82" s="159">
        <v>1.026</v>
      </c>
      <c r="AF82" s="159">
        <v>1.028</v>
      </c>
      <c r="AG82" s="159">
        <v>1.0289999999999999</v>
      </c>
      <c r="AH82" s="159">
        <v>1.0269999999999999</v>
      </c>
      <c r="AI82" s="158">
        <v>1.0269999999999999</v>
      </c>
      <c r="AJ82" s="159">
        <v>1.0249999999999999</v>
      </c>
      <c r="AK82" s="159">
        <v>1.0269999999999999</v>
      </c>
      <c r="AL82" s="159">
        <v>1.0289999999999999</v>
      </c>
      <c r="AM82" s="159">
        <v>1.0269999999999999</v>
      </c>
      <c r="AN82" s="158">
        <v>1.022</v>
      </c>
      <c r="AO82" s="159">
        <v>1.0209999999999999</v>
      </c>
      <c r="AP82" s="159">
        <v>1.0229999999999999</v>
      </c>
      <c r="AQ82" s="159">
        <v>1.024</v>
      </c>
      <c r="AR82" s="159">
        <v>1.022</v>
      </c>
      <c r="AS82" s="158">
        <v>1.0169999999999999</v>
      </c>
      <c r="AT82" s="159">
        <v>1.0169999999999999</v>
      </c>
      <c r="AU82" s="159">
        <v>1.0189999999999999</v>
      </c>
      <c r="AV82" s="159">
        <v>1.0189999999999999</v>
      </c>
      <c r="AW82" s="159">
        <v>1.0169999999999999</v>
      </c>
      <c r="AX82" s="158">
        <v>1.0189999999999999</v>
      </c>
      <c r="AY82" s="159">
        <v>1.0189999999999999</v>
      </c>
      <c r="AZ82" s="159">
        <v>1.0209999999999999</v>
      </c>
      <c r="BA82" s="159">
        <v>1.0209999999999999</v>
      </c>
      <c r="BB82" s="159">
        <v>1.0189999999999999</v>
      </c>
      <c r="BC82" s="158">
        <v>1.02</v>
      </c>
      <c r="BD82" s="159">
        <v>1.0189999999999999</v>
      </c>
      <c r="BE82" s="159">
        <v>1.0209999999999999</v>
      </c>
      <c r="BF82" s="159">
        <v>1.022</v>
      </c>
      <c r="BG82" s="159">
        <v>1.02</v>
      </c>
      <c r="BH82" s="158">
        <v>1.022</v>
      </c>
      <c r="BI82" s="159">
        <v>1.02</v>
      </c>
      <c r="BJ82" s="159">
        <v>1.022</v>
      </c>
      <c r="BK82" s="159">
        <v>1.024</v>
      </c>
      <c r="BL82" s="161">
        <v>1.022</v>
      </c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  <c r="CR82" s="290"/>
      <c r="CS82" s="290"/>
      <c r="CT82" s="290"/>
      <c r="CU82" s="290"/>
      <c r="CV82" s="290"/>
      <c r="CW82" s="290"/>
      <c r="CX82" s="290"/>
      <c r="CY82" s="290"/>
      <c r="CZ82" s="290"/>
      <c r="DA82" s="290"/>
      <c r="DB82" s="290"/>
      <c r="DC82" s="290"/>
      <c r="DD82" s="290"/>
      <c r="DE82" s="290"/>
      <c r="DF82" s="290"/>
      <c r="DG82" s="290"/>
      <c r="DH82" s="290"/>
      <c r="DI82" s="290"/>
      <c r="DJ82" s="290"/>
      <c r="DK82" s="290"/>
      <c r="DL82" s="290"/>
      <c r="DM82" s="290"/>
      <c r="DN82" s="290"/>
      <c r="DO82" s="290"/>
      <c r="DP82" s="290"/>
      <c r="DQ82" s="290"/>
      <c r="DR82" s="290"/>
      <c r="DS82" s="290"/>
      <c r="DT82" s="290"/>
      <c r="DU82" s="290"/>
      <c r="DV82" s="290"/>
      <c r="DW82" s="290"/>
      <c r="DX82" s="290"/>
      <c r="DY82" s="290"/>
      <c r="DZ82" s="290"/>
      <c r="EA82" s="290"/>
      <c r="EB82" s="290"/>
      <c r="EC82" s="290"/>
      <c r="ED82" s="290"/>
      <c r="EE82" s="290"/>
      <c r="EF82" s="290"/>
      <c r="EG82" s="290"/>
      <c r="EH82" s="290"/>
      <c r="EI82" s="290"/>
      <c r="EJ82" s="290"/>
      <c r="EK82" s="290"/>
      <c r="EL82" s="290"/>
      <c r="EM82" s="290"/>
      <c r="EN82" s="290"/>
      <c r="EO82" s="290"/>
      <c r="EP82" s="290"/>
      <c r="EQ82" s="290"/>
      <c r="ER82" s="290"/>
      <c r="ES82" s="290"/>
      <c r="ET82" s="290"/>
      <c r="EU82" s="290"/>
      <c r="EV82" s="290"/>
      <c r="EW82" s="290"/>
      <c r="EX82" s="290"/>
      <c r="EY82" s="290"/>
      <c r="EZ82" s="290"/>
      <c r="FA82" s="290"/>
      <c r="FB82" s="290"/>
      <c r="FC82" s="290"/>
      <c r="FD82" s="290"/>
      <c r="FE82" s="290"/>
      <c r="FF82" s="290"/>
      <c r="FG82" s="290"/>
      <c r="FH82" s="290"/>
      <c r="FI82" s="290"/>
      <c r="FJ82" s="290"/>
      <c r="FK82" s="290"/>
      <c r="FL82" s="290"/>
      <c r="FM82" s="290"/>
      <c r="FN82" s="290"/>
      <c r="FO82" s="290"/>
      <c r="FP82" s="290"/>
      <c r="FQ82" s="290"/>
      <c r="FR82" s="290"/>
      <c r="FS82" s="290"/>
      <c r="FT82" s="290"/>
      <c r="FU82" s="290"/>
      <c r="FV82" s="290"/>
      <c r="FW82" s="290"/>
      <c r="FX82" s="290"/>
      <c r="FY82" s="290"/>
      <c r="FZ82" s="290"/>
      <c r="GA82" s="290"/>
      <c r="GB82" s="290"/>
      <c r="GC82" s="290"/>
    </row>
    <row r="83" spans="1:185" s="60" customFormat="1" ht="15.75" thickBot="1" x14ac:dyDescent="0.3">
      <c r="A83" s="138" t="s">
        <v>184</v>
      </c>
      <c r="B83" s="197" t="s">
        <v>163</v>
      </c>
      <c r="C83" s="138" t="s">
        <v>93</v>
      </c>
      <c r="D83" s="185" t="s">
        <v>142</v>
      </c>
      <c r="E83" s="203">
        <v>1.024</v>
      </c>
      <c r="F83" s="204">
        <v>1.0269999999999999</v>
      </c>
      <c r="G83" s="204">
        <v>1.0569999999999999</v>
      </c>
      <c r="H83" s="204">
        <v>1.054</v>
      </c>
      <c r="I83" s="205">
        <v>1.024</v>
      </c>
      <c r="J83" s="203">
        <v>1.026</v>
      </c>
      <c r="K83" s="204">
        <v>1.03</v>
      </c>
      <c r="L83" s="204">
        <v>1.06</v>
      </c>
      <c r="M83" s="204">
        <v>1.056</v>
      </c>
      <c r="N83" s="206">
        <v>1.026</v>
      </c>
      <c r="O83" s="203">
        <v>1.0249999999999999</v>
      </c>
      <c r="P83" s="204">
        <v>1.0269999999999999</v>
      </c>
      <c r="Q83" s="204">
        <v>1.0569999999999999</v>
      </c>
      <c r="R83" s="204">
        <v>1.0549999999999999</v>
      </c>
      <c r="S83" s="205">
        <v>1.0249999999999999</v>
      </c>
      <c r="T83" s="203">
        <v>1.03</v>
      </c>
      <c r="U83" s="204">
        <v>1.0309999999999999</v>
      </c>
      <c r="V83" s="204">
        <v>1.06</v>
      </c>
      <c r="W83" s="204">
        <v>1.0589999999999999</v>
      </c>
      <c r="X83" s="206">
        <v>1.03</v>
      </c>
      <c r="Y83" s="203">
        <v>1.03</v>
      </c>
      <c r="Z83" s="204">
        <v>1.0309999999999999</v>
      </c>
      <c r="AA83" s="204">
        <v>1.0609999999999999</v>
      </c>
      <c r="AB83" s="204">
        <v>1.06</v>
      </c>
      <c r="AC83" s="204">
        <v>1.03</v>
      </c>
      <c r="AD83" s="203">
        <v>1.028</v>
      </c>
      <c r="AE83" s="204">
        <v>1.0289999999999999</v>
      </c>
      <c r="AF83" s="204">
        <v>1.0589999999999999</v>
      </c>
      <c r="AG83" s="204">
        <v>1.0580000000000001</v>
      </c>
      <c r="AH83" s="204">
        <v>1.028</v>
      </c>
      <c r="AI83" s="203">
        <v>1.03</v>
      </c>
      <c r="AJ83" s="204">
        <v>1.028</v>
      </c>
      <c r="AK83" s="204">
        <v>1.0580000000000001</v>
      </c>
      <c r="AL83" s="204">
        <v>1.0589999999999999</v>
      </c>
      <c r="AM83" s="204">
        <v>1.03</v>
      </c>
      <c r="AN83" s="203">
        <v>1.024</v>
      </c>
      <c r="AO83" s="204">
        <v>1.024</v>
      </c>
      <c r="AP83" s="204">
        <v>1.0529999999999999</v>
      </c>
      <c r="AQ83" s="204">
        <v>1.054</v>
      </c>
      <c r="AR83" s="204">
        <v>1.024</v>
      </c>
      <c r="AS83" s="203">
        <v>1.02</v>
      </c>
      <c r="AT83" s="204">
        <v>1.02</v>
      </c>
      <c r="AU83" s="204">
        <v>1.05</v>
      </c>
      <c r="AV83" s="204">
        <v>1.0489999999999999</v>
      </c>
      <c r="AW83" s="204">
        <v>1.02</v>
      </c>
      <c r="AX83" s="203">
        <v>1.0209999999999999</v>
      </c>
      <c r="AY83" s="204">
        <v>1.0229999999999999</v>
      </c>
      <c r="AZ83" s="204">
        <v>1.052</v>
      </c>
      <c r="BA83" s="204">
        <v>1.0509999999999999</v>
      </c>
      <c r="BB83" s="204">
        <v>1.0209999999999999</v>
      </c>
      <c r="BC83" s="203">
        <v>1.0229999999999999</v>
      </c>
      <c r="BD83" s="204">
        <v>1.0229999999999999</v>
      </c>
      <c r="BE83" s="204">
        <v>1.052</v>
      </c>
      <c r="BF83" s="204">
        <v>1.0529999999999999</v>
      </c>
      <c r="BG83" s="204">
        <v>1.0229999999999999</v>
      </c>
      <c r="BH83" s="203">
        <v>1.0249999999999999</v>
      </c>
      <c r="BI83" s="204">
        <v>1.024</v>
      </c>
      <c r="BJ83" s="204">
        <v>1.054</v>
      </c>
      <c r="BK83" s="204">
        <v>1.054</v>
      </c>
      <c r="BL83" s="206">
        <v>1.0249999999999999</v>
      </c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  <c r="CR83" s="290"/>
      <c r="CS83" s="290"/>
      <c r="CT83" s="290"/>
      <c r="CU83" s="290"/>
      <c r="CV83" s="290"/>
      <c r="CW83" s="290"/>
      <c r="CX83" s="290"/>
      <c r="CY83" s="290"/>
      <c r="CZ83" s="290"/>
      <c r="DA83" s="290"/>
      <c r="DB83" s="290"/>
      <c r="DC83" s="290"/>
      <c r="DD83" s="290"/>
      <c r="DE83" s="290"/>
      <c r="DF83" s="290"/>
      <c r="DG83" s="290"/>
      <c r="DH83" s="290"/>
      <c r="DI83" s="290"/>
      <c r="DJ83" s="290"/>
      <c r="DK83" s="290"/>
      <c r="DL83" s="290"/>
      <c r="DM83" s="290"/>
      <c r="DN83" s="290"/>
      <c r="DO83" s="290"/>
      <c r="DP83" s="290"/>
      <c r="DQ83" s="290"/>
      <c r="DR83" s="290"/>
      <c r="DS83" s="290"/>
      <c r="DT83" s="290"/>
      <c r="DU83" s="290"/>
      <c r="DV83" s="290"/>
      <c r="DW83" s="290"/>
      <c r="DX83" s="290"/>
      <c r="DY83" s="290"/>
      <c r="DZ83" s="290"/>
      <c r="EA83" s="290"/>
      <c r="EB83" s="290"/>
      <c r="EC83" s="290"/>
      <c r="ED83" s="290"/>
      <c r="EE83" s="290"/>
      <c r="EF83" s="290"/>
      <c r="EG83" s="290"/>
      <c r="EH83" s="290"/>
      <c r="EI83" s="290"/>
      <c r="EJ83" s="290"/>
      <c r="EK83" s="290"/>
      <c r="EL83" s="290"/>
      <c r="EM83" s="290"/>
      <c r="EN83" s="290"/>
      <c r="EO83" s="290"/>
      <c r="EP83" s="290"/>
      <c r="EQ83" s="290"/>
      <c r="ER83" s="290"/>
      <c r="ES83" s="290"/>
      <c r="ET83" s="290"/>
      <c r="EU83" s="290"/>
      <c r="EV83" s="290"/>
      <c r="EW83" s="290"/>
      <c r="EX83" s="290"/>
      <c r="EY83" s="290"/>
      <c r="EZ83" s="290"/>
      <c r="FA83" s="290"/>
      <c r="FB83" s="290"/>
      <c r="FC83" s="290"/>
      <c r="FD83" s="290"/>
      <c r="FE83" s="290"/>
      <c r="FF83" s="290"/>
      <c r="FG83" s="290"/>
      <c r="FH83" s="290"/>
      <c r="FI83" s="290"/>
      <c r="FJ83" s="290"/>
      <c r="FK83" s="290"/>
      <c r="FL83" s="290"/>
      <c r="FM83" s="290"/>
      <c r="FN83" s="290"/>
      <c r="FO83" s="290"/>
      <c r="FP83" s="290"/>
      <c r="FQ83" s="290"/>
      <c r="FR83" s="290"/>
      <c r="FS83" s="290"/>
      <c r="FT83" s="290"/>
      <c r="FU83" s="290"/>
      <c r="FV83" s="290"/>
      <c r="FW83" s="290"/>
      <c r="FX83" s="290"/>
      <c r="FY83" s="290"/>
      <c r="FZ83" s="290"/>
      <c r="GA83" s="290"/>
      <c r="GB83" s="290"/>
      <c r="GC83" s="290"/>
    </row>
    <row r="84" spans="1:185" ht="15" x14ac:dyDescent="0.25">
      <c r="A84" s="293"/>
      <c r="B84" s="38"/>
      <c r="C84" s="20"/>
      <c r="D84" s="39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64"/>
      <c r="BN84" s="290"/>
      <c r="DV84" s="290"/>
      <c r="DW84" s="290"/>
      <c r="DX84" s="290"/>
      <c r="DY84" s="290"/>
      <c r="DZ84" s="290"/>
      <c r="EA84" s="290"/>
      <c r="EB84" s="290"/>
      <c r="EC84" s="290"/>
      <c r="ED84" s="290"/>
      <c r="EE84" s="290"/>
      <c r="EF84" s="290"/>
      <c r="EG84" s="290"/>
      <c r="EH84" s="290"/>
      <c r="EI84" s="290"/>
      <c r="EJ84" s="290"/>
      <c r="EK84" s="290"/>
      <c r="EL84" s="290"/>
      <c r="EM84" s="290"/>
      <c r="EN84" s="290"/>
      <c r="EO84" s="290"/>
      <c r="EP84" s="290"/>
      <c r="EQ84" s="290"/>
      <c r="ER84" s="290"/>
      <c r="ES84" s="290"/>
      <c r="ET84" s="290"/>
      <c r="EU84" s="290"/>
      <c r="EV84" s="290"/>
      <c r="EW84" s="290"/>
      <c r="EX84" s="290"/>
      <c r="EY84" s="290"/>
      <c r="EZ84" s="290"/>
      <c r="FA84" s="290"/>
      <c r="FB84" s="290"/>
      <c r="FC84" s="290"/>
      <c r="FD84" s="290"/>
      <c r="FE84" s="290"/>
      <c r="FF84" s="290"/>
      <c r="FG84" s="290"/>
      <c r="FH84" s="290"/>
      <c r="FI84" s="290"/>
      <c r="FJ84" s="290"/>
      <c r="FK84" s="290"/>
      <c r="FL84" s="290"/>
      <c r="FM84" s="290"/>
      <c r="FN84" s="290"/>
      <c r="FO84" s="290"/>
      <c r="FP84" s="290"/>
      <c r="FQ84" s="290"/>
      <c r="FR84" s="290"/>
      <c r="FS84" s="290"/>
      <c r="FT84" s="290"/>
      <c r="FU84" s="290"/>
      <c r="FV84" s="290"/>
      <c r="FW84" s="290"/>
      <c r="FX84" s="290"/>
      <c r="FY84" s="290"/>
      <c r="FZ84" s="290"/>
      <c r="GA84" s="290"/>
      <c r="GB84" s="290"/>
      <c r="GC84" s="290"/>
    </row>
    <row r="85" spans="1:185" ht="15" x14ac:dyDescent="0.25">
      <c r="A85" s="38"/>
      <c r="B85" s="38"/>
      <c r="C85" s="20"/>
      <c r="D85" s="39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DV85" s="290"/>
      <c r="DW85" s="290"/>
      <c r="DX85" s="290"/>
      <c r="DY85" s="290"/>
      <c r="DZ85" s="290"/>
      <c r="EA85" s="290"/>
      <c r="EB85" s="290"/>
      <c r="EC85" s="290"/>
      <c r="ED85" s="290"/>
      <c r="EE85" s="290"/>
      <c r="EF85" s="290"/>
      <c r="EG85" s="290"/>
      <c r="EH85" s="290"/>
      <c r="EI85" s="290"/>
      <c r="EJ85" s="290"/>
      <c r="EK85" s="290"/>
      <c r="EL85" s="290"/>
      <c r="EM85" s="290"/>
      <c r="EN85" s="290"/>
      <c r="EO85" s="290"/>
      <c r="EP85" s="290"/>
      <c r="EQ85" s="290"/>
      <c r="ER85" s="290"/>
      <c r="ES85" s="290"/>
      <c r="ET85" s="290"/>
      <c r="EU85" s="290"/>
      <c r="EV85" s="290"/>
      <c r="EW85" s="290"/>
      <c r="EX85" s="290"/>
      <c r="EY85" s="290"/>
      <c r="EZ85" s="290"/>
      <c r="FA85" s="290"/>
      <c r="FB85" s="290"/>
      <c r="FC85" s="290"/>
      <c r="FD85" s="290"/>
      <c r="FE85" s="290"/>
      <c r="FF85" s="290"/>
      <c r="FG85" s="290"/>
      <c r="FH85" s="290"/>
      <c r="FI85" s="290"/>
      <c r="FJ85" s="290"/>
      <c r="FK85" s="290"/>
      <c r="FL85" s="290"/>
      <c r="FM85" s="290"/>
      <c r="FN85" s="290"/>
      <c r="FO85" s="290"/>
      <c r="FP85" s="290"/>
      <c r="FQ85" s="290"/>
      <c r="FR85" s="290"/>
      <c r="FS85" s="290"/>
      <c r="FT85" s="290"/>
      <c r="FU85" s="290"/>
      <c r="FV85" s="290"/>
      <c r="FW85" s="290"/>
      <c r="FX85" s="290"/>
      <c r="FY85" s="290"/>
      <c r="FZ85" s="290"/>
      <c r="GA85" s="290"/>
      <c r="GB85" s="290"/>
      <c r="GC85" s="290"/>
    </row>
    <row r="86" spans="1:185" ht="15" x14ac:dyDescent="0.25">
      <c r="A86" s="38"/>
      <c r="B86" s="38"/>
      <c r="C86" s="20"/>
      <c r="D86" s="39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DV86" s="290"/>
      <c r="DW86" s="290"/>
      <c r="DX86" s="290"/>
      <c r="DY86" s="290"/>
      <c r="DZ86" s="290"/>
      <c r="EA86" s="290"/>
      <c r="EB86" s="290"/>
      <c r="EC86" s="290"/>
      <c r="ED86" s="290"/>
      <c r="EE86" s="290"/>
      <c r="EF86" s="290"/>
      <c r="EG86" s="290"/>
      <c r="EH86" s="290"/>
      <c r="EI86" s="290"/>
      <c r="EJ86" s="290"/>
      <c r="EK86" s="290"/>
      <c r="EL86" s="290"/>
      <c r="EM86" s="290"/>
      <c r="EN86" s="290"/>
      <c r="EO86" s="290"/>
      <c r="EP86" s="290"/>
      <c r="EQ86" s="290"/>
      <c r="ER86" s="290"/>
      <c r="ES86" s="290"/>
      <c r="ET86" s="290"/>
      <c r="EU86" s="290"/>
      <c r="EV86" s="290"/>
      <c r="EW86" s="290"/>
      <c r="EX86" s="290"/>
      <c r="EY86" s="290"/>
      <c r="EZ86" s="290"/>
      <c r="FA86" s="290"/>
      <c r="FB86" s="290"/>
      <c r="FC86" s="290"/>
      <c r="FD86" s="290"/>
      <c r="FE86" s="290"/>
      <c r="FF86" s="290"/>
      <c r="FG86" s="290"/>
      <c r="FH86" s="290"/>
      <c r="FI86" s="290"/>
      <c r="FJ86" s="290"/>
      <c r="FK86" s="290"/>
      <c r="FL86" s="290"/>
      <c r="FM86" s="290"/>
      <c r="FN86" s="290"/>
      <c r="FO86" s="290"/>
      <c r="FP86" s="290"/>
      <c r="FQ86" s="290"/>
      <c r="FR86" s="290"/>
      <c r="FS86" s="290"/>
      <c r="FT86" s="290"/>
      <c r="FU86" s="290"/>
      <c r="FV86" s="290"/>
      <c r="FW86" s="290"/>
      <c r="FX86" s="290"/>
      <c r="FY86" s="290"/>
      <c r="FZ86" s="290"/>
      <c r="GA86" s="290"/>
      <c r="GB86" s="290"/>
      <c r="GC86" s="290"/>
    </row>
    <row r="87" spans="1:185" ht="15.75" thickBot="1" x14ac:dyDescent="0.3">
      <c r="A87" s="294"/>
      <c r="B87" s="3"/>
      <c r="C87" s="25"/>
      <c r="D87" s="3"/>
      <c r="E87" s="24"/>
      <c r="F87" s="24"/>
      <c r="G87" s="24"/>
      <c r="H87" s="24"/>
      <c r="I87" s="24"/>
      <c r="J87" s="12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6"/>
      <c r="AF87" s="27"/>
      <c r="AG87" s="3"/>
      <c r="AH87" s="3"/>
      <c r="AI87" s="3"/>
      <c r="AJ87" s="3"/>
      <c r="AK87" s="3"/>
      <c r="AL87" s="3"/>
      <c r="AM87" s="3"/>
      <c r="AN87" s="3"/>
      <c r="DV87" s="290"/>
      <c r="DW87" s="290"/>
      <c r="DX87" s="290"/>
      <c r="DY87" s="290"/>
      <c r="DZ87" s="290"/>
      <c r="EA87" s="290"/>
      <c r="EB87" s="290"/>
      <c r="EC87" s="290"/>
      <c r="ED87" s="290"/>
      <c r="EE87" s="290"/>
      <c r="EF87" s="290"/>
      <c r="EG87" s="290"/>
      <c r="EH87" s="290"/>
      <c r="EI87" s="290"/>
      <c r="EJ87" s="290"/>
      <c r="EK87" s="290"/>
      <c r="EL87" s="290"/>
      <c r="EM87" s="290"/>
      <c r="EN87" s="290"/>
      <c r="EO87" s="290"/>
      <c r="EP87" s="290"/>
      <c r="EQ87" s="290"/>
      <c r="ER87" s="290"/>
      <c r="ES87" s="290"/>
      <c r="ET87" s="290"/>
      <c r="EU87" s="290"/>
      <c r="EV87" s="290"/>
      <c r="EW87" s="290"/>
      <c r="EX87" s="290"/>
      <c r="EY87" s="290"/>
      <c r="EZ87" s="290"/>
      <c r="FA87" s="290"/>
      <c r="FB87" s="290"/>
      <c r="FC87" s="290"/>
      <c r="FD87" s="290"/>
      <c r="FE87" s="290"/>
      <c r="FF87" s="290"/>
      <c r="FG87" s="290"/>
      <c r="FH87" s="290"/>
      <c r="FI87" s="290"/>
      <c r="FJ87" s="290"/>
      <c r="FK87" s="290"/>
      <c r="FL87" s="290"/>
      <c r="FM87" s="290"/>
      <c r="FN87" s="290"/>
      <c r="FO87" s="290"/>
      <c r="FP87" s="290"/>
      <c r="FQ87" s="290"/>
      <c r="FR87" s="290"/>
      <c r="FS87" s="290"/>
      <c r="FT87" s="290"/>
      <c r="FU87" s="290"/>
      <c r="FV87" s="290"/>
      <c r="FW87" s="290"/>
      <c r="FX87" s="290"/>
      <c r="FY87" s="290"/>
      <c r="FZ87" s="290"/>
      <c r="GA87" s="290"/>
      <c r="GB87" s="290"/>
      <c r="GC87" s="290"/>
    </row>
    <row r="88" spans="1:185" s="122" customFormat="1" ht="13.5" customHeight="1" thickBot="1" x14ac:dyDescent="0.25">
      <c r="A88" s="299" t="s">
        <v>291</v>
      </c>
      <c r="B88" s="300"/>
      <c r="C88" s="300"/>
      <c r="D88" s="300"/>
      <c r="E88" s="300"/>
      <c r="F88" s="300"/>
      <c r="G88" s="300"/>
      <c r="H88" s="300"/>
      <c r="I88" s="300"/>
      <c r="J88" s="300"/>
      <c r="K88" s="300"/>
      <c r="L88" s="301"/>
      <c r="M88" s="121"/>
      <c r="N88" s="121"/>
      <c r="O88" s="121"/>
      <c r="P88" s="121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DV88" s="290"/>
      <c r="DW88" s="290"/>
      <c r="DX88" s="290"/>
      <c r="DY88" s="290"/>
      <c r="DZ88" s="290"/>
      <c r="EA88" s="290"/>
      <c r="EB88" s="290"/>
      <c r="EC88" s="290"/>
      <c r="ED88" s="290"/>
      <c r="EE88" s="290"/>
      <c r="EF88" s="290"/>
      <c r="EG88" s="290"/>
      <c r="EH88" s="290"/>
      <c r="EI88" s="290"/>
      <c r="EJ88" s="290"/>
      <c r="EK88" s="290"/>
      <c r="EL88" s="290"/>
      <c r="EM88" s="290"/>
      <c r="EN88" s="290"/>
      <c r="EO88" s="290"/>
      <c r="EP88" s="290"/>
      <c r="EQ88" s="290"/>
      <c r="ER88" s="290"/>
      <c r="ES88" s="290"/>
      <c r="ET88" s="290"/>
      <c r="EU88" s="290"/>
      <c r="EV88" s="290"/>
      <c r="EW88" s="290"/>
      <c r="EX88" s="290"/>
      <c r="EY88" s="290"/>
      <c r="EZ88" s="290"/>
      <c r="FA88" s="290"/>
      <c r="FB88" s="290"/>
      <c r="FC88" s="290"/>
      <c r="FD88" s="290"/>
      <c r="FE88" s="290"/>
      <c r="FF88" s="290"/>
      <c r="FG88" s="290"/>
      <c r="FH88" s="290"/>
      <c r="FI88" s="290"/>
      <c r="FJ88" s="290"/>
      <c r="FK88" s="290"/>
      <c r="FL88" s="290"/>
      <c r="FM88" s="290"/>
      <c r="FN88" s="290"/>
      <c r="FO88" s="290"/>
      <c r="FP88" s="290"/>
      <c r="FQ88" s="290"/>
      <c r="FR88" s="290"/>
      <c r="FS88" s="290"/>
      <c r="FT88" s="290"/>
      <c r="FU88" s="290"/>
      <c r="FV88" s="290"/>
      <c r="FW88" s="290"/>
      <c r="FX88" s="290"/>
      <c r="FY88" s="290"/>
      <c r="FZ88" s="290"/>
      <c r="GA88" s="290"/>
      <c r="GB88" s="290"/>
      <c r="GC88" s="290"/>
    </row>
    <row r="89" spans="1:185" s="122" customFormat="1" ht="15" x14ac:dyDescent="0.25">
      <c r="A89" s="315"/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DV89" s="290"/>
      <c r="DW89" s="290"/>
      <c r="DX89" s="290"/>
      <c r="DY89" s="290"/>
      <c r="DZ89" s="290"/>
      <c r="EA89" s="290"/>
      <c r="EB89" s="290"/>
      <c r="EC89" s="290"/>
      <c r="ED89" s="290"/>
      <c r="EE89" s="290"/>
      <c r="EF89" s="290"/>
      <c r="EG89" s="290"/>
      <c r="EH89" s="290"/>
      <c r="EI89" s="290"/>
      <c r="EJ89" s="290"/>
      <c r="EK89" s="290"/>
      <c r="EL89" s="290"/>
      <c r="EM89" s="290"/>
      <c r="EN89" s="290"/>
      <c r="EO89" s="290"/>
      <c r="EP89" s="290"/>
      <c r="EQ89" s="290"/>
      <c r="ER89" s="290"/>
      <c r="ES89" s="290"/>
      <c r="ET89" s="290"/>
      <c r="EU89" s="290"/>
      <c r="EV89" s="290"/>
      <c r="EW89" s="290"/>
      <c r="EX89" s="290"/>
      <c r="EY89" s="290"/>
      <c r="EZ89" s="290"/>
      <c r="FA89" s="290"/>
      <c r="FB89" s="290"/>
      <c r="FC89" s="290"/>
      <c r="FD89" s="290"/>
      <c r="FE89" s="290"/>
      <c r="FF89" s="290"/>
      <c r="FG89" s="290"/>
      <c r="FH89" s="290"/>
      <c r="FI89" s="290"/>
      <c r="FJ89" s="290"/>
      <c r="FK89" s="290"/>
      <c r="FL89" s="290"/>
      <c r="FM89" s="290"/>
      <c r="FN89" s="290"/>
      <c r="FO89" s="290"/>
      <c r="FP89" s="290"/>
      <c r="FQ89" s="290"/>
      <c r="FR89" s="290"/>
      <c r="FS89" s="290"/>
      <c r="FT89" s="290"/>
      <c r="FU89" s="290"/>
      <c r="FV89" s="290"/>
      <c r="FW89" s="290"/>
      <c r="FX89" s="290"/>
      <c r="FY89" s="290"/>
      <c r="FZ89" s="290"/>
      <c r="GA89" s="290"/>
      <c r="GB89" s="290"/>
      <c r="GC89" s="290"/>
    </row>
    <row r="90" spans="1:185" ht="15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DV90" s="290"/>
      <c r="DW90" s="290"/>
      <c r="DX90" s="290"/>
      <c r="DY90" s="290"/>
      <c r="DZ90" s="290"/>
      <c r="EA90" s="290"/>
      <c r="EB90" s="290"/>
      <c r="EC90" s="290"/>
      <c r="ED90" s="290"/>
      <c r="EE90" s="290"/>
      <c r="EF90" s="290"/>
      <c r="EG90" s="290"/>
      <c r="EH90" s="290"/>
      <c r="EI90" s="290"/>
      <c r="EJ90" s="290"/>
      <c r="EK90" s="290"/>
      <c r="EL90" s="290"/>
      <c r="EM90" s="290"/>
      <c r="EN90" s="290"/>
      <c r="EO90" s="290"/>
      <c r="EP90" s="290"/>
      <c r="EQ90" s="290"/>
      <c r="ER90" s="290"/>
      <c r="ES90" s="290"/>
      <c r="ET90" s="290"/>
      <c r="EU90" s="290"/>
      <c r="EV90" s="290"/>
      <c r="EW90" s="290"/>
      <c r="EX90" s="290"/>
      <c r="EY90" s="290"/>
      <c r="EZ90" s="290"/>
      <c r="FA90" s="290"/>
      <c r="FB90" s="290"/>
      <c r="FC90" s="290"/>
      <c r="FD90" s="290"/>
      <c r="FE90" s="290"/>
      <c r="FF90" s="290"/>
      <c r="FG90" s="290"/>
      <c r="FH90" s="290"/>
      <c r="FI90" s="290"/>
      <c r="FJ90" s="290"/>
      <c r="FK90" s="290"/>
      <c r="FL90" s="290"/>
      <c r="FM90" s="290"/>
      <c r="FN90" s="290"/>
      <c r="FO90" s="290"/>
      <c r="FP90" s="290"/>
      <c r="FQ90" s="290"/>
      <c r="FR90" s="290"/>
      <c r="FS90" s="290"/>
      <c r="FT90" s="290"/>
      <c r="FU90" s="290"/>
      <c r="FV90" s="290"/>
      <c r="FW90" s="290"/>
      <c r="FX90" s="290"/>
      <c r="FY90" s="290"/>
      <c r="FZ90" s="290"/>
      <c r="GA90" s="290"/>
      <c r="GB90" s="290"/>
      <c r="GC90" s="290"/>
    </row>
    <row r="91" spans="1:185" ht="15.75" thickBot="1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DV91" s="290"/>
      <c r="DW91" s="290"/>
      <c r="DX91" s="290"/>
      <c r="DY91" s="290"/>
      <c r="DZ91" s="290"/>
      <c r="EA91" s="290"/>
      <c r="EB91" s="290"/>
      <c r="EC91" s="290"/>
      <c r="ED91" s="290"/>
      <c r="EE91" s="290"/>
      <c r="EF91" s="290"/>
      <c r="EG91" s="290"/>
      <c r="EH91" s="290"/>
      <c r="EI91" s="290"/>
      <c r="EJ91" s="290"/>
      <c r="EK91" s="290"/>
      <c r="EL91" s="290"/>
      <c r="EM91" s="290"/>
      <c r="EN91" s="290"/>
      <c r="EO91" s="290"/>
      <c r="EP91" s="290"/>
      <c r="EQ91" s="290"/>
      <c r="ER91" s="290"/>
      <c r="ES91" s="290"/>
      <c r="ET91" s="290"/>
      <c r="EU91" s="290"/>
      <c r="EV91" s="290"/>
      <c r="EW91" s="290"/>
      <c r="EX91" s="290"/>
      <c r="EY91" s="290"/>
      <c r="EZ91" s="290"/>
      <c r="FA91" s="290"/>
      <c r="FB91" s="290"/>
      <c r="FC91" s="290"/>
      <c r="FD91" s="290"/>
      <c r="FE91" s="290"/>
      <c r="FF91" s="290"/>
      <c r="FG91" s="290"/>
      <c r="FH91" s="290"/>
      <c r="FI91" s="290"/>
      <c r="FJ91" s="290"/>
      <c r="FK91" s="290"/>
      <c r="FL91" s="290"/>
      <c r="FM91" s="290"/>
      <c r="FN91" s="290"/>
      <c r="FO91" s="290"/>
      <c r="FP91" s="290"/>
      <c r="FQ91" s="290"/>
      <c r="FR91" s="290"/>
      <c r="FS91" s="290"/>
      <c r="FT91" s="290"/>
      <c r="FU91" s="290"/>
      <c r="FV91" s="290"/>
      <c r="FW91" s="290"/>
      <c r="FX91" s="290"/>
      <c r="FY91" s="290"/>
      <c r="FZ91" s="290"/>
      <c r="GA91" s="290"/>
      <c r="GB91" s="290"/>
      <c r="GC91" s="290"/>
    </row>
    <row r="92" spans="1:185" ht="15.75" thickTop="1" x14ac:dyDescent="0.25">
      <c r="A92" s="28"/>
      <c r="B92" s="29"/>
      <c r="C92" s="29"/>
      <c r="D92" s="29"/>
      <c r="E92" s="29"/>
      <c r="F92" s="29"/>
      <c r="G92" s="29"/>
      <c r="H92" s="30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DV92" s="290"/>
      <c r="DW92" s="290"/>
      <c r="DX92" s="290"/>
      <c r="DY92" s="290"/>
      <c r="DZ92" s="290"/>
      <c r="EA92" s="290"/>
      <c r="EB92" s="290"/>
      <c r="EC92" s="290"/>
      <c r="ED92" s="290"/>
      <c r="EE92" s="290"/>
      <c r="EF92" s="290"/>
      <c r="EG92" s="290"/>
      <c r="EH92" s="290"/>
      <c r="EI92" s="290"/>
      <c r="EJ92" s="290"/>
      <c r="EK92" s="290"/>
      <c r="EL92" s="290"/>
      <c r="EM92" s="290"/>
      <c r="EN92" s="290"/>
      <c r="EO92" s="290"/>
      <c r="EP92" s="290"/>
      <c r="EQ92" s="290"/>
      <c r="ER92" s="290"/>
      <c r="ES92" s="290"/>
      <c r="ET92" s="290"/>
      <c r="EU92" s="290"/>
      <c r="EV92" s="290"/>
      <c r="EW92" s="290"/>
      <c r="EX92" s="290"/>
      <c r="EY92" s="290"/>
      <c r="EZ92" s="290"/>
      <c r="FA92" s="290"/>
      <c r="FB92" s="290"/>
      <c r="FC92" s="290"/>
      <c r="FD92" s="290"/>
      <c r="FE92" s="290"/>
      <c r="FF92" s="290"/>
      <c r="FG92" s="290"/>
      <c r="FH92" s="290"/>
      <c r="FI92" s="290"/>
      <c r="FJ92" s="290"/>
      <c r="FK92" s="290"/>
      <c r="FL92" s="290"/>
      <c r="FM92" s="290"/>
      <c r="FN92" s="290"/>
      <c r="FO92" s="290"/>
      <c r="FP92" s="290"/>
      <c r="FQ92" s="290"/>
      <c r="FR92" s="290"/>
      <c r="FS92" s="290"/>
      <c r="FT92" s="290"/>
      <c r="FU92" s="290"/>
      <c r="FV92" s="290"/>
      <c r="FW92" s="290"/>
      <c r="FX92" s="290"/>
      <c r="FY92" s="290"/>
      <c r="FZ92" s="290"/>
      <c r="GA92" s="290"/>
      <c r="GB92" s="290"/>
      <c r="GC92" s="290"/>
    </row>
    <row r="93" spans="1:185" ht="15" x14ac:dyDescent="0.25">
      <c r="A93" s="31" t="s">
        <v>185</v>
      </c>
      <c r="B93" s="3"/>
      <c r="C93" s="3"/>
      <c r="D93" s="3"/>
      <c r="E93" s="3"/>
      <c r="F93" s="3"/>
      <c r="G93" s="3"/>
      <c r="H93" s="32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DV93" s="290"/>
      <c r="DW93" s="290"/>
      <c r="DX93" s="290"/>
      <c r="DY93" s="290"/>
      <c r="DZ93" s="290"/>
      <c r="EA93" s="290"/>
      <c r="EB93" s="290"/>
      <c r="EC93" s="290"/>
      <c r="ED93" s="290"/>
      <c r="EE93" s="290"/>
      <c r="EF93" s="290"/>
      <c r="EG93" s="290"/>
      <c r="EH93" s="290"/>
      <c r="EI93" s="290"/>
      <c r="EJ93" s="290"/>
      <c r="EK93" s="290"/>
      <c r="EL93" s="290"/>
      <c r="EM93" s="290"/>
      <c r="EN93" s="290"/>
      <c r="EO93" s="290"/>
      <c r="EP93" s="290"/>
      <c r="EQ93" s="290"/>
      <c r="ER93" s="290"/>
      <c r="ES93" s="290"/>
      <c r="ET93" s="290"/>
      <c r="EU93" s="290"/>
      <c r="EV93" s="290"/>
      <c r="EW93" s="290"/>
      <c r="EX93" s="290"/>
      <c r="EY93" s="290"/>
      <c r="EZ93" s="290"/>
      <c r="FA93" s="290"/>
      <c r="FB93" s="290"/>
      <c r="FC93" s="290"/>
      <c r="FD93" s="290"/>
      <c r="FE93" s="290"/>
      <c r="FF93" s="290"/>
      <c r="FG93" s="290"/>
      <c r="FH93" s="290"/>
      <c r="FI93" s="290"/>
      <c r="FJ93" s="290"/>
      <c r="FK93" s="290"/>
      <c r="FL93" s="290"/>
      <c r="FM93" s="290"/>
      <c r="FN93" s="290"/>
      <c r="FO93" s="290"/>
      <c r="FP93" s="290"/>
      <c r="FQ93" s="290"/>
      <c r="FR93" s="290"/>
      <c r="FS93" s="290"/>
      <c r="FT93" s="290"/>
      <c r="FU93" s="290"/>
      <c r="FV93" s="290"/>
      <c r="FW93" s="290"/>
      <c r="FX93" s="290"/>
      <c r="FY93" s="290"/>
      <c r="FZ93" s="290"/>
      <c r="GA93" s="290"/>
      <c r="GB93" s="290"/>
      <c r="GC93" s="290"/>
    </row>
    <row r="94" spans="1:185" ht="15" x14ac:dyDescent="0.25">
      <c r="A94" s="33"/>
      <c r="B94" s="3"/>
      <c r="C94" s="3"/>
      <c r="D94" s="3"/>
      <c r="E94" s="3"/>
      <c r="F94" s="3"/>
      <c r="G94" s="3"/>
      <c r="H94" s="32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</row>
    <row r="95" spans="1:185" ht="15" x14ac:dyDescent="0.25">
      <c r="A95" s="34" t="s">
        <v>186</v>
      </c>
      <c r="B95" s="3"/>
      <c r="C95" s="3"/>
      <c r="D95" s="3"/>
      <c r="E95" s="3"/>
      <c r="F95" s="3"/>
      <c r="G95" s="3"/>
      <c r="H95" s="32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</row>
    <row r="96" spans="1:185" ht="15" x14ac:dyDescent="0.25">
      <c r="A96" s="34" t="s">
        <v>300</v>
      </c>
      <c r="B96" s="3"/>
      <c r="C96" s="3"/>
      <c r="D96" s="3"/>
      <c r="E96" s="3"/>
      <c r="F96" s="3"/>
      <c r="G96" s="3"/>
      <c r="H96" s="32"/>
      <c r="I96" s="14"/>
      <c r="J96" s="14"/>
      <c r="K96" s="14"/>
      <c r="L96" s="14"/>
      <c r="M96" s="14"/>
      <c r="N96" s="14"/>
      <c r="O96" s="265"/>
      <c r="P96" s="65"/>
      <c r="Q96" s="65"/>
      <c r="R96" s="65"/>
      <c r="S96" s="65"/>
      <c r="T96" s="65"/>
      <c r="U96" s="65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</row>
    <row r="97" spans="1:40" ht="15" x14ac:dyDescent="0.25">
      <c r="A97" s="34"/>
      <c r="B97" s="3"/>
      <c r="C97" s="3"/>
      <c r="D97" s="3"/>
      <c r="E97" s="3"/>
      <c r="F97" s="3"/>
      <c r="G97" s="3"/>
      <c r="H97" s="32"/>
      <c r="I97" s="14"/>
      <c r="J97" s="14"/>
      <c r="K97" s="14"/>
      <c r="L97" s="14"/>
      <c r="M97" s="14"/>
      <c r="N97" s="14"/>
      <c r="O97" s="265"/>
      <c r="P97" s="65"/>
      <c r="Q97" s="65"/>
      <c r="R97" s="65"/>
      <c r="S97" s="65"/>
      <c r="T97" s="65"/>
      <c r="U97" s="65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</row>
    <row r="98" spans="1:40" ht="15" x14ac:dyDescent="0.25">
      <c r="A98" s="34" t="s">
        <v>187</v>
      </c>
      <c r="B98" s="3"/>
      <c r="C98" s="3"/>
      <c r="D98" s="3"/>
      <c r="E98" s="3"/>
      <c r="F98" s="3"/>
      <c r="G98" s="3"/>
      <c r="H98" s="32"/>
      <c r="I98" s="14"/>
      <c r="J98" s="14"/>
      <c r="K98" s="14"/>
      <c r="L98" s="14"/>
      <c r="M98" s="14"/>
      <c r="N98" s="14"/>
      <c r="O98" s="265"/>
      <c r="P98" s="65"/>
      <c r="Q98" s="65"/>
      <c r="R98" s="65"/>
      <c r="S98" s="65"/>
      <c r="T98" s="65"/>
      <c r="U98" s="65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</row>
    <row r="99" spans="1:40" ht="15" x14ac:dyDescent="0.25">
      <c r="A99" s="35" t="s">
        <v>188</v>
      </c>
      <c r="B99" s="3"/>
      <c r="C99" s="3"/>
      <c r="D99" s="3"/>
      <c r="E99" s="3"/>
      <c r="F99" s="3"/>
      <c r="G99" s="3"/>
      <c r="H99" s="32"/>
      <c r="I99" s="14"/>
      <c r="J99" s="14"/>
      <c r="K99" s="14"/>
      <c r="L99" s="14"/>
      <c r="M99" s="14"/>
      <c r="N99" s="14"/>
      <c r="O99" s="265"/>
      <c r="P99" s="65"/>
      <c r="Q99" s="65"/>
      <c r="R99" s="65"/>
      <c r="S99" s="65"/>
      <c r="T99" s="65"/>
      <c r="U99" s="65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</row>
    <row r="100" spans="1:40" ht="15" x14ac:dyDescent="0.25">
      <c r="A100" s="35" t="s">
        <v>189</v>
      </c>
      <c r="B100" s="3"/>
      <c r="C100" s="3"/>
      <c r="D100" s="3"/>
      <c r="E100" s="3"/>
      <c r="F100" s="3"/>
      <c r="G100" s="3"/>
      <c r="H100" s="32"/>
      <c r="I100" s="14"/>
      <c r="J100" s="14"/>
      <c r="K100" s="14"/>
      <c r="L100" s="14"/>
      <c r="M100" s="14"/>
      <c r="N100" s="14"/>
      <c r="O100" s="265"/>
      <c r="P100" s="65"/>
      <c r="Q100" s="65"/>
      <c r="R100" s="65"/>
      <c r="S100" s="65"/>
      <c r="T100" s="65"/>
      <c r="U100" s="65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</row>
    <row r="101" spans="1:40" ht="15" x14ac:dyDescent="0.25">
      <c r="A101" s="34" t="s">
        <v>190</v>
      </c>
      <c r="B101" s="3"/>
      <c r="C101" s="3"/>
      <c r="D101" s="3"/>
      <c r="E101" s="3"/>
      <c r="F101" s="3"/>
      <c r="G101" s="3"/>
      <c r="H101" s="32"/>
      <c r="I101" s="14"/>
      <c r="J101" s="14"/>
      <c r="K101" s="14"/>
      <c r="L101" s="14"/>
      <c r="M101" s="14"/>
      <c r="N101" s="14"/>
      <c r="O101" s="265"/>
      <c r="P101" s="65"/>
      <c r="Q101" s="65"/>
      <c r="R101" s="65"/>
      <c r="S101" s="65"/>
      <c r="T101" s="65"/>
      <c r="U101" s="65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</row>
    <row r="102" spans="1:40" ht="15" x14ac:dyDescent="0.25">
      <c r="A102" s="35" t="s">
        <v>299</v>
      </c>
      <c r="B102" s="3"/>
      <c r="C102" s="3"/>
      <c r="D102" s="3"/>
      <c r="E102" s="3"/>
      <c r="F102" s="3"/>
      <c r="G102" s="3"/>
      <c r="H102" s="32"/>
      <c r="I102" s="14"/>
      <c r="J102" s="14"/>
      <c r="K102" s="14"/>
      <c r="L102" s="14"/>
      <c r="M102" s="14"/>
      <c r="N102" s="14"/>
      <c r="O102" s="265"/>
      <c r="P102" s="65"/>
      <c r="Q102" s="65"/>
      <c r="R102" s="65"/>
      <c r="S102" s="65"/>
      <c r="T102" s="65"/>
      <c r="U102" s="65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</row>
    <row r="103" spans="1:40" ht="15" x14ac:dyDescent="0.25">
      <c r="A103" s="35" t="s">
        <v>189</v>
      </c>
      <c r="B103" s="3"/>
      <c r="C103" s="3"/>
      <c r="D103" s="3"/>
      <c r="E103" s="3"/>
      <c r="F103" s="3"/>
      <c r="G103" s="3"/>
      <c r="H103" s="32"/>
      <c r="I103" s="14"/>
      <c r="J103" s="14"/>
      <c r="K103" s="14"/>
      <c r="L103" s="14"/>
      <c r="M103" s="14"/>
      <c r="N103" s="14"/>
      <c r="O103" s="265"/>
      <c r="P103" s="65"/>
      <c r="Q103" s="65"/>
      <c r="R103" s="65"/>
      <c r="S103" s="65"/>
      <c r="T103" s="65"/>
      <c r="U103" s="65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</row>
    <row r="104" spans="1:40" ht="15" x14ac:dyDescent="0.25">
      <c r="B104" s="3"/>
      <c r="C104" s="3"/>
      <c r="D104" s="3"/>
      <c r="E104" s="3"/>
      <c r="F104" s="3"/>
      <c r="G104" s="3"/>
      <c r="H104" s="32"/>
      <c r="I104" s="14"/>
      <c r="J104" s="14"/>
      <c r="K104" s="14"/>
      <c r="L104" s="14"/>
      <c r="M104" s="14"/>
      <c r="N104" s="14"/>
      <c r="O104" s="265"/>
      <c r="P104" s="65"/>
      <c r="Q104" s="65"/>
      <c r="R104" s="65"/>
      <c r="S104" s="65"/>
      <c r="T104" s="65"/>
      <c r="U104" s="65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</row>
    <row r="105" spans="1:40" ht="15" x14ac:dyDescent="0.25">
      <c r="A105" s="34" t="s">
        <v>191</v>
      </c>
      <c r="B105" s="3"/>
      <c r="C105" s="3"/>
      <c r="D105" s="3"/>
      <c r="E105" s="3"/>
      <c r="F105" s="3"/>
      <c r="G105" s="3"/>
      <c r="H105" s="32"/>
      <c r="I105" s="14"/>
      <c r="J105" s="14"/>
      <c r="K105" s="14"/>
      <c r="L105" s="14"/>
      <c r="M105" s="14"/>
      <c r="N105" s="14"/>
      <c r="O105" s="265"/>
      <c r="P105" s="65"/>
      <c r="Q105" s="65"/>
      <c r="R105" s="65"/>
      <c r="S105" s="65"/>
      <c r="T105" s="65"/>
      <c r="U105" s="65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</row>
    <row r="106" spans="1:40" ht="15" x14ac:dyDescent="0.25">
      <c r="A106" s="36"/>
      <c r="B106" s="3"/>
      <c r="C106" s="3"/>
      <c r="D106" s="3"/>
      <c r="E106" s="3"/>
      <c r="F106" s="3"/>
      <c r="G106" s="3"/>
      <c r="H106" s="32"/>
      <c r="I106" s="14"/>
      <c r="J106" s="14"/>
      <c r="K106" s="14"/>
      <c r="L106" s="14"/>
      <c r="M106" s="14"/>
      <c r="N106" s="14"/>
      <c r="O106" s="265"/>
      <c r="P106" s="65"/>
      <c r="Q106" s="65"/>
      <c r="R106" s="65"/>
      <c r="S106" s="65"/>
      <c r="T106" s="65"/>
      <c r="U106" s="65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</row>
    <row r="107" spans="1:40" ht="15" x14ac:dyDescent="0.25">
      <c r="A107" s="31" t="s">
        <v>192</v>
      </c>
      <c r="B107" s="3"/>
      <c r="C107" s="3"/>
      <c r="D107" s="3"/>
      <c r="E107" s="3"/>
      <c r="F107" s="3"/>
      <c r="G107" s="3"/>
      <c r="H107" s="32"/>
      <c r="I107" s="14"/>
      <c r="J107" s="14"/>
      <c r="K107" s="14"/>
      <c r="L107" s="14"/>
      <c r="M107" s="14"/>
      <c r="N107" s="14"/>
      <c r="O107" s="265"/>
      <c r="P107" s="65"/>
      <c r="Q107" s="65"/>
      <c r="R107" s="65"/>
      <c r="S107" s="65"/>
      <c r="T107" s="65"/>
      <c r="U107" s="65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</row>
    <row r="108" spans="1:40" ht="15" x14ac:dyDescent="0.25">
      <c r="A108" s="36" t="s">
        <v>294</v>
      </c>
      <c r="B108" s="3"/>
      <c r="C108" s="3"/>
      <c r="D108" s="3"/>
      <c r="E108" s="3"/>
      <c r="F108" s="3"/>
      <c r="G108" s="3"/>
      <c r="H108" s="32"/>
      <c r="I108" s="14"/>
      <c r="J108" s="14"/>
      <c r="K108" s="14"/>
      <c r="L108" s="14"/>
      <c r="M108" s="14"/>
      <c r="N108" s="14"/>
      <c r="O108" s="265"/>
      <c r="P108" s="65"/>
      <c r="Q108" s="65"/>
      <c r="R108" s="65"/>
      <c r="S108" s="65"/>
      <c r="T108" s="65"/>
      <c r="U108" s="65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</row>
    <row r="109" spans="1:40" ht="15" x14ac:dyDescent="0.25">
      <c r="A109" s="37" t="s">
        <v>295</v>
      </c>
      <c r="B109" s="3"/>
      <c r="C109" s="3"/>
      <c r="D109" s="3"/>
      <c r="E109" s="3"/>
      <c r="F109" s="3"/>
      <c r="G109" s="3"/>
      <c r="H109" s="32"/>
      <c r="I109" s="14"/>
      <c r="J109" s="14"/>
      <c r="K109" s="14"/>
      <c r="L109" s="14"/>
      <c r="M109" s="14"/>
      <c r="N109" s="14"/>
      <c r="O109" s="265"/>
      <c r="P109" s="65"/>
      <c r="Q109" s="65"/>
      <c r="R109" s="65"/>
      <c r="S109" s="65"/>
      <c r="T109" s="65"/>
      <c r="U109" s="65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</row>
    <row r="110" spans="1:40" ht="15" x14ac:dyDescent="0.25">
      <c r="A110" s="36" t="s">
        <v>296</v>
      </c>
      <c r="B110" s="3"/>
      <c r="C110" s="3"/>
      <c r="D110" s="3"/>
      <c r="E110" s="3"/>
      <c r="F110" s="3"/>
      <c r="G110" s="3"/>
      <c r="H110" s="32"/>
      <c r="I110" s="14"/>
      <c r="J110" s="14"/>
      <c r="K110" s="14"/>
      <c r="L110" s="14"/>
      <c r="M110" s="14"/>
      <c r="N110" s="14"/>
      <c r="O110" s="265"/>
      <c r="P110" s="65"/>
      <c r="Q110" s="65"/>
      <c r="R110" s="65"/>
      <c r="S110" s="65"/>
      <c r="T110" s="65"/>
      <c r="U110" s="65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</row>
    <row r="111" spans="1:40" ht="15" x14ac:dyDescent="0.25">
      <c r="A111" s="37" t="s">
        <v>297</v>
      </c>
      <c r="B111" s="65"/>
      <c r="C111" s="65"/>
      <c r="D111" s="65"/>
      <c r="E111" s="65"/>
      <c r="F111" s="65"/>
      <c r="G111" s="65"/>
      <c r="H111" s="32"/>
      <c r="I111" s="14"/>
      <c r="J111" s="14"/>
      <c r="K111" s="14"/>
      <c r="L111" s="14"/>
      <c r="M111" s="14"/>
      <c r="N111" s="14"/>
      <c r="O111" s="265"/>
      <c r="P111" s="65"/>
      <c r="Q111" s="65"/>
      <c r="R111" s="65"/>
      <c r="S111" s="65"/>
      <c r="T111" s="65"/>
      <c r="U111" s="65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</row>
    <row r="112" spans="1:40" ht="15" x14ac:dyDescent="0.25">
      <c r="A112" s="36" t="s">
        <v>298</v>
      </c>
      <c r="B112" s="65"/>
      <c r="C112" s="65"/>
      <c r="D112" s="65"/>
      <c r="E112" s="65"/>
      <c r="F112" s="65"/>
      <c r="G112" s="65"/>
      <c r="H112" s="32"/>
      <c r="I112" s="14"/>
      <c r="J112" s="14"/>
      <c r="K112" s="14"/>
      <c r="L112" s="14"/>
      <c r="M112" s="14"/>
      <c r="N112" s="14"/>
      <c r="O112" s="265"/>
      <c r="P112" s="65"/>
      <c r="Q112" s="65"/>
      <c r="R112" s="65"/>
      <c r="S112" s="65"/>
      <c r="T112" s="65"/>
      <c r="U112" s="65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</row>
    <row r="113" spans="1:40" ht="15" x14ac:dyDescent="0.25">
      <c r="A113" s="34"/>
      <c r="B113" s="65"/>
      <c r="C113" s="65"/>
      <c r="D113" s="65"/>
      <c r="E113" s="65"/>
      <c r="F113" s="65"/>
      <c r="G113" s="65"/>
      <c r="H113" s="32"/>
      <c r="I113" s="14"/>
      <c r="J113" s="14"/>
      <c r="K113" s="14"/>
      <c r="L113" s="14"/>
      <c r="M113" s="14"/>
      <c r="N113" s="14"/>
      <c r="O113" s="265"/>
      <c r="P113" s="65"/>
      <c r="Q113" s="65"/>
      <c r="R113" s="65"/>
      <c r="S113" s="65"/>
      <c r="T113" s="266"/>
      <c r="U113" s="65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</row>
    <row r="114" spans="1:40" ht="15.75" thickBot="1" x14ac:dyDescent="0.3">
      <c r="A114" s="170"/>
      <c r="B114" s="171"/>
      <c r="C114" s="171"/>
      <c r="D114" s="171"/>
      <c r="E114" s="171"/>
      <c r="F114" s="171"/>
      <c r="G114" s="171"/>
      <c r="H114" s="172"/>
      <c r="O114" s="265"/>
      <c r="P114" s="122"/>
      <c r="Q114" s="65"/>
      <c r="R114" s="122"/>
      <c r="S114" s="122"/>
      <c r="T114" s="266"/>
      <c r="U114" s="65"/>
    </row>
    <row r="115" spans="1:40" ht="15.75" thickTop="1" x14ac:dyDescent="0.25">
      <c r="O115" s="265"/>
      <c r="P115" s="122"/>
      <c r="Q115" s="65"/>
      <c r="R115" s="122"/>
      <c r="S115" s="122"/>
      <c r="T115" s="266"/>
      <c r="U115" s="65"/>
    </row>
    <row r="116" spans="1:40" ht="15" x14ac:dyDescent="0.25">
      <c r="O116" s="265"/>
      <c r="P116" s="122"/>
      <c r="Q116" s="65"/>
      <c r="R116" s="122"/>
      <c r="S116" s="122"/>
      <c r="T116" s="266"/>
      <c r="U116" s="65"/>
    </row>
    <row r="117" spans="1:40" ht="15" x14ac:dyDescent="0.25">
      <c r="O117" s="265"/>
      <c r="P117" s="122"/>
      <c r="Q117" s="65"/>
      <c r="R117" s="122"/>
      <c r="S117" s="122"/>
      <c r="T117" s="266"/>
      <c r="U117" s="65"/>
    </row>
    <row r="118" spans="1:40" ht="15" x14ac:dyDescent="0.25">
      <c r="O118" s="265"/>
      <c r="P118" s="122"/>
      <c r="Q118" s="65"/>
      <c r="R118" s="122"/>
      <c r="S118" s="122"/>
      <c r="T118" s="267"/>
      <c r="U118" s="65"/>
    </row>
    <row r="119" spans="1:40" ht="15" x14ac:dyDescent="0.25">
      <c r="O119" s="265"/>
      <c r="P119" s="122"/>
      <c r="Q119" s="65"/>
      <c r="R119" s="122"/>
      <c r="S119" s="122"/>
      <c r="T119" s="266"/>
      <c r="U119" s="65"/>
    </row>
    <row r="120" spans="1:40" ht="15" x14ac:dyDescent="0.25">
      <c r="O120" s="265"/>
      <c r="P120" s="122"/>
      <c r="Q120" s="65"/>
      <c r="R120" s="122"/>
      <c r="S120" s="122"/>
      <c r="T120" s="266"/>
      <c r="U120" s="65"/>
    </row>
    <row r="121" spans="1:40" ht="15" x14ac:dyDescent="0.25">
      <c r="O121" s="265"/>
      <c r="P121" s="122"/>
      <c r="Q121" s="65"/>
      <c r="R121" s="122"/>
      <c r="S121" s="122"/>
      <c r="T121" s="266"/>
      <c r="U121" s="65"/>
    </row>
    <row r="122" spans="1:40" ht="15" x14ac:dyDescent="0.25">
      <c r="O122" s="265"/>
      <c r="P122" s="122"/>
      <c r="Q122" s="65"/>
      <c r="R122" s="122"/>
      <c r="S122" s="122"/>
      <c r="T122" s="266"/>
      <c r="U122" s="65"/>
    </row>
    <row r="123" spans="1:40" ht="15" x14ac:dyDescent="0.25">
      <c r="O123" s="265"/>
      <c r="P123" s="122"/>
      <c r="Q123" s="65"/>
      <c r="R123" s="122"/>
      <c r="S123" s="122"/>
      <c r="T123" s="266"/>
      <c r="U123" s="65"/>
    </row>
    <row r="124" spans="1:40" ht="15" x14ac:dyDescent="0.25">
      <c r="O124" s="265"/>
      <c r="P124" s="122"/>
      <c r="Q124" s="65"/>
      <c r="R124" s="122"/>
      <c r="S124" s="122"/>
      <c r="T124" s="266"/>
      <c r="U124" s="65"/>
    </row>
    <row r="125" spans="1:40" ht="15" x14ac:dyDescent="0.25">
      <c r="O125" s="265"/>
      <c r="P125" s="122"/>
      <c r="Q125" s="65"/>
      <c r="R125" s="122"/>
      <c r="S125" s="122"/>
      <c r="T125" s="266"/>
      <c r="U125" s="65"/>
    </row>
    <row r="126" spans="1:40" ht="15" x14ac:dyDescent="0.25">
      <c r="O126" s="265"/>
      <c r="P126" s="122"/>
      <c r="Q126" s="65"/>
      <c r="R126" s="122"/>
      <c r="S126" s="122"/>
      <c r="T126" s="266"/>
      <c r="U126" s="65"/>
    </row>
    <row r="127" spans="1:40" ht="15" x14ac:dyDescent="0.25">
      <c r="O127" s="265"/>
      <c r="P127" s="122"/>
      <c r="Q127" s="65"/>
      <c r="R127" s="122"/>
      <c r="S127" s="122"/>
      <c r="T127" s="266"/>
      <c r="U127" s="65"/>
    </row>
    <row r="128" spans="1:40" ht="15" x14ac:dyDescent="0.25">
      <c r="O128" s="265"/>
      <c r="P128" s="122"/>
      <c r="Q128" s="65"/>
      <c r="R128" s="122"/>
      <c r="S128" s="122"/>
      <c r="T128" s="266"/>
      <c r="U128" s="65"/>
    </row>
    <row r="129" spans="15:21" ht="15" x14ac:dyDescent="0.25">
      <c r="O129" s="265"/>
      <c r="P129" s="122"/>
      <c r="Q129" s="65"/>
      <c r="R129" s="122"/>
      <c r="S129" s="122"/>
      <c r="T129" s="266"/>
      <c r="U129" s="65"/>
    </row>
    <row r="130" spans="15:21" ht="15" x14ac:dyDescent="0.25">
      <c r="O130" s="265"/>
      <c r="P130" s="122"/>
      <c r="Q130" s="65"/>
      <c r="R130" s="122"/>
      <c r="S130" s="122"/>
      <c r="T130" s="266"/>
      <c r="U130" s="65"/>
    </row>
    <row r="131" spans="15:21" ht="15" x14ac:dyDescent="0.25">
      <c r="O131" s="265"/>
      <c r="P131" s="122"/>
      <c r="Q131" s="65"/>
      <c r="R131" s="122"/>
      <c r="S131" s="122"/>
      <c r="T131" s="266"/>
      <c r="U131" s="65"/>
    </row>
    <row r="132" spans="15:21" ht="15" x14ac:dyDescent="0.25">
      <c r="O132" s="265"/>
      <c r="P132" s="122"/>
      <c r="Q132" s="65"/>
      <c r="R132" s="122"/>
      <c r="S132" s="122"/>
      <c r="T132" s="266"/>
      <c r="U132" s="65"/>
    </row>
    <row r="133" spans="15:21" ht="15" x14ac:dyDescent="0.25">
      <c r="O133" s="265"/>
      <c r="P133" s="122"/>
      <c r="Q133" s="65"/>
      <c r="R133" s="122"/>
      <c r="S133" s="122"/>
      <c r="T133" s="266"/>
      <c r="U133" s="65"/>
    </row>
    <row r="134" spans="15:21" ht="15" x14ac:dyDescent="0.25">
      <c r="O134" s="265"/>
      <c r="P134" s="122"/>
      <c r="Q134" s="65"/>
      <c r="R134" s="122"/>
      <c r="S134" s="122"/>
      <c r="T134" s="266"/>
      <c r="U134" s="65"/>
    </row>
    <row r="135" spans="15:21" ht="15" x14ac:dyDescent="0.25">
      <c r="O135" s="265"/>
      <c r="P135" s="122"/>
      <c r="Q135" s="65"/>
      <c r="R135" s="122"/>
      <c r="S135" s="122"/>
      <c r="T135" s="266"/>
      <c r="U135" s="65"/>
    </row>
    <row r="136" spans="15:21" ht="15" x14ac:dyDescent="0.25">
      <c r="O136" s="265"/>
      <c r="P136" s="122"/>
      <c r="Q136" s="65"/>
      <c r="R136" s="122"/>
      <c r="S136" s="122"/>
      <c r="T136" s="268"/>
      <c r="U136" s="65"/>
    </row>
    <row r="137" spans="15:21" ht="15" x14ac:dyDescent="0.25">
      <c r="O137" s="265"/>
      <c r="P137" s="122"/>
      <c r="Q137" s="65"/>
      <c r="R137" s="122"/>
      <c r="S137" s="122"/>
      <c r="T137" s="269"/>
      <c r="U137" s="65"/>
    </row>
    <row r="138" spans="15:21" ht="15" x14ac:dyDescent="0.25">
      <c r="O138" s="265"/>
      <c r="P138" s="122"/>
      <c r="Q138" s="65"/>
      <c r="R138" s="122"/>
      <c r="S138" s="122"/>
      <c r="T138" s="269"/>
      <c r="U138" s="65"/>
    </row>
    <row r="139" spans="15:21" ht="15" x14ac:dyDescent="0.25">
      <c r="O139" s="265"/>
      <c r="P139" s="122"/>
      <c r="Q139" s="65"/>
      <c r="R139" s="122"/>
      <c r="S139" s="122"/>
      <c r="T139" s="270"/>
      <c r="U139" s="65"/>
    </row>
    <row r="140" spans="15:21" ht="15" x14ac:dyDescent="0.25">
      <c r="O140" s="265"/>
      <c r="P140" s="122"/>
      <c r="Q140" s="65"/>
      <c r="R140" s="122"/>
      <c r="S140" s="122"/>
      <c r="T140" s="269"/>
      <c r="U140" s="65"/>
    </row>
    <row r="141" spans="15:21" ht="15" x14ac:dyDescent="0.25">
      <c r="O141" s="265"/>
      <c r="P141" s="122"/>
      <c r="Q141" s="65"/>
      <c r="R141" s="122"/>
      <c r="S141" s="122"/>
      <c r="T141" s="269"/>
      <c r="U141" s="65"/>
    </row>
    <row r="142" spans="15:21" ht="15" x14ac:dyDescent="0.25">
      <c r="O142" s="265"/>
      <c r="P142" s="122"/>
      <c r="Q142" s="65"/>
      <c r="R142" s="122"/>
      <c r="S142" s="122"/>
      <c r="T142" s="269"/>
      <c r="U142" s="65"/>
    </row>
    <row r="143" spans="15:21" ht="15" x14ac:dyDescent="0.25">
      <c r="O143" s="265"/>
      <c r="P143" s="122"/>
      <c r="Q143" s="65"/>
      <c r="R143" s="122"/>
      <c r="S143" s="122"/>
      <c r="T143" s="269"/>
      <c r="U143" s="65"/>
    </row>
    <row r="144" spans="15:21" ht="15" x14ac:dyDescent="0.25">
      <c r="O144" s="265"/>
      <c r="P144" s="122"/>
      <c r="Q144" s="65"/>
      <c r="R144" s="122"/>
      <c r="S144" s="122"/>
      <c r="T144" s="269"/>
      <c r="U144" s="65"/>
    </row>
    <row r="145" spans="15:21" ht="15" x14ac:dyDescent="0.25">
      <c r="O145" s="265"/>
      <c r="P145" s="122"/>
      <c r="Q145" s="65"/>
      <c r="R145" s="122"/>
      <c r="S145" s="122"/>
      <c r="T145" s="269"/>
      <c r="U145" s="65"/>
    </row>
    <row r="146" spans="15:21" ht="15" x14ac:dyDescent="0.25">
      <c r="O146" s="265"/>
      <c r="P146" s="122"/>
      <c r="Q146" s="65"/>
      <c r="R146" s="122"/>
      <c r="S146" s="122"/>
      <c r="T146" s="269"/>
      <c r="U146" s="65"/>
    </row>
    <row r="147" spans="15:21" ht="15" x14ac:dyDescent="0.25">
      <c r="O147" s="265"/>
      <c r="P147" s="122"/>
      <c r="Q147" s="65"/>
      <c r="R147" s="122"/>
      <c r="S147" s="122"/>
      <c r="T147" s="271"/>
      <c r="U147" s="65"/>
    </row>
    <row r="148" spans="15:21" ht="15" x14ac:dyDescent="0.25">
      <c r="O148" s="265"/>
      <c r="P148" s="122"/>
      <c r="Q148" s="65"/>
      <c r="R148" s="122"/>
      <c r="S148" s="122"/>
      <c r="T148" s="271"/>
      <c r="U148" s="65"/>
    </row>
    <row r="149" spans="15:21" ht="15" x14ac:dyDescent="0.25">
      <c r="O149" s="265"/>
      <c r="P149" s="122"/>
      <c r="Q149" s="65"/>
      <c r="R149" s="122"/>
      <c r="S149" s="122"/>
      <c r="T149" s="272"/>
      <c r="U149" s="65"/>
    </row>
    <row r="150" spans="15:21" ht="15" x14ac:dyDescent="0.25">
      <c r="O150" s="265"/>
      <c r="P150" s="122"/>
      <c r="Q150" s="65"/>
      <c r="R150" s="122"/>
      <c r="S150" s="122"/>
      <c r="T150" s="272"/>
      <c r="U150" s="65"/>
    </row>
    <row r="151" spans="15:21" ht="15" x14ac:dyDescent="0.25">
      <c r="O151" s="265"/>
      <c r="P151" s="122"/>
      <c r="Q151" s="65"/>
      <c r="R151" s="122"/>
      <c r="S151" s="122"/>
      <c r="T151" s="273"/>
      <c r="U151" s="65"/>
    </row>
    <row r="152" spans="15:21" ht="15" x14ac:dyDescent="0.25">
      <c r="O152" s="265"/>
      <c r="P152" s="122"/>
      <c r="Q152" s="65"/>
      <c r="R152" s="122"/>
      <c r="S152" s="122"/>
      <c r="T152" s="274"/>
      <c r="U152" s="65"/>
    </row>
    <row r="153" spans="15:21" ht="15" x14ac:dyDescent="0.25">
      <c r="O153" s="265"/>
      <c r="P153" s="122"/>
      <c r="Q153" s="65"/>
      <c r="R153" s="122"/>
      <c r="S153" s="122"/>
      <c r="T153" s="274"/>
      <c r="U153" s="65"/>
    </row>
    <row r="154" spans="15:21" ht="15" x14ac:dyDescent="0.25">
      <c r="O154" s="265"/>
      <c r="P154" s="122"/>
      <c r="Q154" s="65"/>
      <c r="R154" s="122"/>
      <c r="S154" s="122"/>
      <c r="T154" s="274"/>
      <c r="U154" s="65"/>
    </row>
    <row r="155" spans="15:21" ht="15" x14ac:dyDescent="0.25">
      <c r="O155" s="265"/>
      <c r="P155" s="122"/>
      <c r="Q155" s="65"/>
      <c r="R155" s="122"/>
      <c r="S155" s="122"/>
      <c r="T155" s="271"/>
      <c r="U155" s="65"/>
    </row>
    <row r="156" spans="15:21" ht="15" x14ac:dyDescent="0.25">
      <c r="O156" s="265"/>
      <c r="P156" s="122"/>
      <c r="Q156" s="65"/>
      <c r="R156" s="122"/>
      <c r="S156" s="122"/>
      <c r="T156" s="275"/>
      <c r="U156" s="65"/>
    </row>
    <row r="157" spans="15:21" ht="15" x14ac:dyDescent="0.25">
      <c r="O157" s="265"/>
      <c r="P157" s="122"/>
      <c r="Q157" s="65"/>
      <c r="R157" s="122"/>
      <c r="S157" s="122"/>
      <c r="T157" s="276"/>
      <c r="U157" s="65"/>
    </row>
    <row r="158" spans="15:21" ht="15" x14ac:dyDescent="0.25">
      <c r="O158" s="265"/>
      <c r="P158" s="122"/>
      <c r="Q158" s="65"/>
      <c r="R158" s="122"/>
      <c r="S158" s="122"/>
      <c r="T158" s="274"/>
      <c r="U158" s="65"/>
    </row>
    <row r="159" spans="15:21" ht="15" x14ac:dyDescent="0.25">
      <c r="O159" s="265"/>
      <c r="P159" s="122"/>
      <c r="Q159" s="65"/>
      <c r="R159" s="122"/>
      <c r="S159" s="122"/>
      <c r="T159" s="274"/>
      <c r="U159" s="65"/>
    </row>
    <row r="160" spans="15:21" ht="15" x14ac:dyDescent="0.25">
      <c r="O160" s="265"/>
      <c r="P160" s="122"/>
      <c r="Q160" s="65"/>
      <c r="R160" s="122"/>
      <c r="S160" s="122"/>
      <c r="T160" s="277"/>
      <c r="U160" s="65"/>
    </row>
    <row r="161" spans="15:21" ht="15" x14ac:dyDescent="0.25">
      <c r="O161" s="265"/>
      <c r="P161" s="122"/>
      <c r="Q161" s="65"/>
      <c r="R161" s="122"/>
      <c r="S161" s="122"/>
      <c r="T161" s="278"/>
      <c r="U161" s="65"/>
    </row>
    <row r="162" spans="15:21" ht="15" x14ac:dyDescent="0.25">
      <c r="O162" s="265"/>
      <c r="P162" s="122"/>
      <c r="Q162" s="65"/>
      <c r="R162" s="122"/>
      <c r="S162" s="122"/>
      <c r="T162" s="266"/>
      <c r="U162" s="65"/>
    </row>
    <row r="163" spans="15:21" ht="15" x14ac:dyDescent="0.25">
      <c r="O163" s="265"/>
      <c r="P163" s="122"/>
      <c r="Q163" s="65"/>
      <c r="R163" s="122"/>
      <c r="S163" s="122"/>
      <c r="T163" s="279"/>
      <c r="U163" s="65"/>
    </row>
    <row r="164" spans="15:21" ht="15" x14ac:dyDescent="0.25">
      <c r="O164" s="265"/>
      <c r="P164" s="122"/>
      <c r="Q164" s="65"/>
      <c r="R164" s="122"/>
      <c r="S164" s="122"/>
      <c r="T164" s="266"/>
      <c r="U164" s="65"/>
    </row>
    <row r="165" spans="15:21" ht="15" x14ac:dyDescent="0.25">
      <c r="O165" s="265"/>
      <c r="P165" s="122"/>
      <c r="Q165" s="65"/>
      <c r="R165" s="122"/>
      <c r="S165" s="122"/>
      <c r="T165" s="266"/>
      <c r="U165" s="65"/>
    </row>
    <row r="166" spans="15:21" ht="15" x14ac:dyDescent="0.25">
      <c r="O166" s="265"/>
      <c r="P166" s="122"/>
      <c r="Q166" s="65"/>
      <c r="R166" s="122"/>
      <c r="S166" s="122"/>
      <c r="T166" s="266"/>
      <c r="U166" s="65"/>
    </row>
  </sheetData>
  <mergeCells count="35">
    <mergeCell ref="E26:I26"/>
    <mergeCell ref="J26:N26"/>
    <mergeCell ref="O26:S26"/>
    <mergeCell ref="T26:X26"/>
    <mergeCell ref="Y26:AC26"/>
    <mergeCell ref="AD26:AH26"/>
    <mergeCell ref="AI26:AM26"/>
    <mergeCell ref="AN26:AR26"/>
    <mergeCell ref="AS26:AW26"/>
    <mergeCell ref="AX26:BB26"/>
    <mergeCell ref="E25:BL25"/>
    <mergeCell ref="BH3:BL3"/>
    <mergeCell ref="A89:L89"/>
    <mergeCell ref="A25:A29"/>
    <mergeCell ref="B25:C28"/>
    <mergeCell ref="D25:D29"/>
    <mergeCell ref="A2:A6"/>
    <mergeCell ref="B2:C5"/>
    <mergeCell ref="D2:D6"/>
    <mergeCell ref="A88:L88"/>
    <mergeCell ref="AI3:AM3"/>
    <mergeCell ref="AN3:AR3"/>
    <mergeCell ref="AS3:AW3"/>
    <mergeCell ref="AX3:BB3"/>
    <mergeCell ref="BC26:BG26"/>
    <mergeCell ref="BH26:BL26"/>
    <mergeCell ref="BC3:BG3"/>
    <mergeCell ref="J3:N3"/>
    <mergeCell ref="O3:S3"/>
    <mergeCell ref="AD3:AH3"/>
    <mergeCell ref="A1:BL1"/>
    <mergeCell ref="E2:BL2"/>
    <mergeCell ref="E3:I3"/>
    <mergeCell ref="T3:X3"/>
    <mergeCell ref="Y3:AC3"/>
  </mergeCells>
  <pageMargins left="0.7" right="0.7" top="0.75" bottom="0.75" header="0.3" footer="0.3"/>
  <pageSetup paperSize="8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NI TLAFs 2018-19</vt:lpstr>
      <vt:lpstr>Market Participant TLAFs</vt:lpstr>
      <vt:lpstr>Market Participant DLAFs</vt:lpstr>
      <vt:lpstr>Market Participant CLAFs</vt:lpstr>
      <vt:lpstr>'NI TLAFs 2018-19'!Print_Area</vt:lpstr>
    </vt:vector>
  </TitlesOfParts>
  <Company>soni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MMcClure</dc:creator>
  <cp:lastModifiedBy>McClure, Stephen</cp:lastModifiedBy>
  <cp:lastPrinted>2019-01-02T14:43:50Z</cp:lastPrinted>
  <dcterms:created xsi:type="dcterms:W3CDTF">2008-08-29T14:33:34Z</dcterms:created>
  <dcterms:modified xsi:type="dcterms:W3CDTF">2019-02-06T15:01:49Z</dcterms:modified>
</cp:coreProperties>
</file>